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3040" windowHeight="8805" tabRatio="797" activeTab="3"/>
  </bookViews>
  <sheets>
    <sheet name="итоговые" sheetId="4" r:id="rId1"/>
    <sheet name="Лист2" sheetId="5" r:id="rId2"/>
    <sheet name="Лист3" sheetId="6" r:id="rId3"/>
    <sheet name="44070" sheetId="12" r:id="rId4"/>
    <sheet name="0701 610" sheetId="7" r:id="rId5"/>
    <sheet name="0701 74080" sheetId="9" r:id="rId6"/>
    <sheet name="75880 пед" sheetId="10" r:id="rId7"/>
    <sheet name="74090" sheetId="13" r:id="rId8"/>
    <sheet name="75640" sheetId="14" r:id="rId9"/>
    <sheet name="0703 75640" sheetId="15" r:id="rId10"/>
    <sheet name="0701 платные" sheetId="8" r:id="rId11"/>
    <sheet name="0702 платные" sheetId="11" r:id="rId12"/>
    <sheet name="0709 платные" sheetId="16" r:id="rId13"/>
    <sheet name="0709 19910" sheetId="17" r:id="rId14"/>
    <sheet name="0709 76490" sheetId="18" r:id="rId15"/>
    <sheet name="75540" sheetId="19" r:id="rId16"/>
    <sheet name="75660" sheetId="20" r:id="rId17"/>
    <sheet name="L3040" sheetId="21" r:id="rId18"/>
  </sheets>
  <externalReferences>
    <externalReference r:id="rId19"/>
  </externalReferences>
  <definedNames>
    <definedName name="_xlnm._FilterDatabase" localSheetId="1" hidden="1">Лист2!$A$9:$DS$126</definedName>
    <definedName name="_xlnm.Print_Area" localSheetId="4">'0701 610'!$A$1:$H$142</definedName>
    <definedName name="_xlnm.Print_Area" localSheetId="5">'0701 74080'!$A$1:$H$82</definedName>
    <definedName name="_xlnm.Print_Area" localSheetId="10">'0701 платные'!$A$1:$H$132</definedName>
    <definedName name="_xlnm.Print_Area" localSheetId="11">'0702 платные'!$A$1:$H$47</definedName>
    <definedName name="_xlnm.Print_Area" localSheetId="14">'0709 76490'!$A$1:$H$48</definedName>
    <definedName name="_xlnm.Print_Area" localSheetId="12">'0709 платные'!$A$1:$H$47</definedName>
    <definedName name="_xlnm.Print_Area" localSheetId="7">'74090'!$A$1:$H$87</definedName>
    <definedName name="_xlnm.Print_Area" localSheetId="15">'75540'!$A$1:$H$55</definedName>
    <definedName name="_xlnm.Print_Area" localSheetId="8">'75640'!$A$1:$H$183</definedName>
    <definedName name="_xlnm.Print_Area" localSheetId="16">'75660'!$A$1:$H$112</definedName>
    <definedName name="_xlnm.Print_Area" localSheetId="17">'L3040'!$A$1:$H$140</definedName>
    <definedName name="_xlnm.Print_Area" localSheetId="0">итоговые!$A$1:$DS$85</definedName>
    <definedName name="_xlnm.Print_Area" localSheetId="1">Лист2!$A$1:$DS$139</definedName>
  </definedNames>
  <calcPr calcId="125725"/>
</workbook>
</file>

<file path=xl/calcChain.xml><?xml version="1.0" encoding="utf-8"?>
<calcChain xmlns="http://schemas.openxmlformats.org/spreadsheetml/2006/main">
  <c r="X61" i="12"/>
  <c r="V61"/>
  <c r="AA30"/>
  <c r="Z30"/>
  <c r="U30"/>
  <c r="AA156"/>
  <c r="Z128"/>
  <c r="AA128"/>
  <c r="Z129"/>
  <c r="AA129"/>
  <c r="Z130"/>
  <c r="AA130"/>
  <c r="Z131"/>
  <c r="AA131"/>
  <c r="Z132"/>
  <c r="AA132"/>
  <c r="Z133"/>
  <c r="AA133"/>
  <c r="Z134"/>
  <c r="AA134"/>
  <c r="Z135"/>
  <c r="AA135"/>
  <c r="Z136"/>
  <c r="AA136"/>
  <c r="Z137"/>
  <c r="AA137"/>
  <c r="Z138"/>
  <c r="AA138"/>
  <c r="Z139"/>
  <c r="AA139"/>
  <c r="Z140"/>
  <c r="AA140"/>
  <c r="Z141"/>
  <c r="AA141"/>
  <c r="Z142"/>
  <c r="AA142"/>
  <c r="Z143"/>
  <c r="AA143"/>
  <c r="Z144"/>
  <c r="AA144"/>
  <c r="Z145"/>
  <c r="AA145"/>
  <c r="Z146"/>
  <c r="AA146"/>
  <c r="Z147"/>
  <c r="AA147"/>
  <c r="Z148"/>
  <c r="AA148"/>
  <c r="Z149"/>
  <c r="AA149"/>
  <c r="Z150"/>
  <c r="AA150"/>
  <c r="Z151"/>
  <c r="AA151"/>
  <c r="Z152"/>
  <c r="AA152"/>
  <c r="Z153"/>
  <c r="AA153"/>
  <c r="Z154"/>
  <c r="AA154"/>
  <c r="Z155"/>
  <c r="AA155"/>
  <c r="Z156"/>
  <c r="U156"/>
  <c r="U131"/>
  <c r="U132"/>
  <c r="U133"/>
  <c r="U139"/>
  <c r="Z127"/>
  <c r="U127"/>
  <c r="AA127" s="1"/>
  <c r="Z95"/>
  <c r="AA95"/>
  <c r="Z96"/>
  <c r="AA96"/>
  <c r="Z97"/>
  <c r="AA97"/>
  <c r="Z98"/>
  <c r="AA98"/>
  <c r="Z99"/>
  <c r="Z107" s="1"/>
  <c r="AA99"/>
  <c r="AA107" s="1"/>
  <c r="Z100"/>
  <c r="AA100"/>
  <c r="Z101"/>
  <c r="AA101"/>
  <c r="Z102"/>
  <c r="AA102"/>
  <c r="Z103"/>
  <c r="AA103"/>
  <c r="Z104"/>
  <c r="AA104"/>
  <c r="Z105"/>
  <c r="AA105"/>
  <c r="Z106"/>
  <c r="AA106"/>
  <c r="Z94"/>
  <c r="AA94" s="1"/>
  <c r="U107"/>
  <c r="U95"/>
  <c r="U96"/>
  <c r="U97"/>
  <c r="U98"/>
  <c r="U99"/>
  <c r="U100"/>
  <c r="U101"/>
  <c r="U102"/>
  <c r="U103"/>
  <c r="U104"/>
  <c r="U105"/>
  <c r="U106"/>
  <c r="U94"/>
  <c r="Z61"/>
  <c r="AA61" s="1"/>
  <c r="Z62"/>
  <c r="AA62"/>
  <c r="Z63"/>
  <c r="AA63"/>
  <c r="Z64"/>
  <c r="AA64"/>
  <c r="Z65"/>
  <c r="AA65" s="1"/>
  <c r="Z66"/>
  <c r="AA66" s="1"/>
  <c r="Z67"/>
  <c r="AA67" s="1"/>
  <c r="Z68"/>
  <c r="AA68"/>
  <c r="Z69"/>
  <c r="AA69"/>
  <c r="Z70"/>
  <c r="AA70"/>
  <c r="Z71"/>
  <c r="AA71"/>
  <c r="Z72"/>
  <c r="AA72"/>
  <c r="Z73"/>
  <c r="AA73"/>
  <c r="Z74"/>
  <c r="AA74"/>
  <c r="Z75"/>
  <c r="Z60"/>
  <c r="AA60" s="1"/>
  <c r="U75"/>
  <c r="U61"/>
  <c r="U62"/>
  <c r="U63"/>
  <c r="U64"/>
  <c r="U65"/>
  <c r="U66"/>
  <c r="U67"/>
  <c r="U68"/>
  <c r="U69"/>
  <c r="U70"/>
  <c r="U71"/>
  <c r="U72"/>
  <c r="U73"/>
  <c r="U74"/>
  <c r="U60"/>
  <c r="V48"/>
  <c r="U54"/>
  <c r="U48"/>
  <c r="U49"/>
  <c r="AA49" s="1"/>
  <c r="U50"/>
  <c r="U51"/>
  <c r="U52"/>
  <c r="U53"/>
  <c r="Z52"/>
  <c r="AA52" s="1"/>
  <c r="Z53"/>
  <c r="AA50"/>
  <c r="Z51"/>
  <c r="Z50"/>
  <c r="Z49"/>
  <c r="Z48"/>
  <c r="AA48" s="1"/>
  <c r="Z47"/>
  <c r="AA47" s="1"/>
  <c r="U47"/>
  <c r="Z38"/>
  <c r="AA38"/>
  <c r="Z39"/>
  <c r="AA39"/>
  <c r="Z40"/>
  <c r="AA40"/>
  <c r="Z36"/>
  <c r="AA36"/>
  <c r="U41"/>
  <c r="U38"/>
  <c r="U39"/>
  <c r="U40"/>
  <c r="U36"/>
  <c r="Z37"/>
  <c r="U37"/>
  <c r="AA29"/>
  <c r="Z29"/>
  <c r="U29"/>
  <c r="AA53" l="1"/>
  <c r="AA54"/>
  <c r="AA51"/>
  <c r="AA37"/>
  <c r="AA41" s="1"/>
  <c r="AA75"/>
  <c r="Z54"/>
  <c r="AZ23" i="5" l="1"/>
  <c r="BX78"/>
  <c r="AZ69"/>
  <c r="AZ40"/>
  <c r="H107" i="12"/>
  <c r="G106"/>
  <c r="H75"/>
  <c r="G74"/>
  <c r="H48"/>
  <c r="H49" i="7"/>
  <c r="G43"/>
  <c r="H68" i="10"/>
  <c r="F66"/>
  <c r="H59"/>
  <c r="G58"/>
  <c r="H61" i="13"/>
  <c r="H53"/>
  <c r="H55"/>
  <c r="H54" s="1"/>
  <c r="G57"/>
  <c r="H138" i="14"/>
  <c r="H133"/>
  <c r="H79"/>
  <c r="H77" s="1"/>
  <c r="H76"/>
  <c r="H43" i="21" l="1"/>
  <c r="H42"/>
  <c r="H41"/>
  <c r="H133"/>
  <c r="H132"/>
  <c r="H131"/>
  <c r="H88"/>
  <c r="H87"/>
  <c r="H86"/>
  <c r="H64" i="20"/>
  <c r="H63"/>
  <c r="H62"/>
  <c r="H43" i="18"/>
  <c r="H42"/>
  <c r="H41"/>
  <c r="H41" i="16"/>
  <c r="H42"/>
  <c r="H43"/>
  <c r="H41" i="11"/>
  <c r="H42"/>
  <c r="H43"/>
  <c r="F47" i="12"/>
  <c r="H130" i="21" l="1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08" i="20"/>
  <c r="H105"/>
  <c r="H104"/>
  <c r="H103"/>
  <c r="H102"/>
  <c r="H101"/>
  <c r="H100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27"/>
  <c r="F26"/>
  <c r="H20"/>
  <c r="G19"/>
  <c r="H13"/>
  <c r="F12"/>
  <c r="H52" i="19"/>
  <c r="H51"/>
  <c r="H50"/>
  <c r="H49"/>
  <c r="H48"/>
  <c r="H47"/>
  <c r="H46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40" i="18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23" i="17"/>
  <c r="H20"/>
  <c r="G19"/>
  <c r="H13"/>
  <c r="F12"/>
  <c r="H40" i="16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27" i="15"/>
  <c r="G26"/>
  <c r="H20"/>
  <c r="G19"/>
  <c r="H13"/>
  <c r="H31" s="1"/>
  <c r="F12"/>
  <c r="H178" i="14"/>
  <c r="H177"/>
  <c r="H176"/>
  <c r="H175"/>
  <c r="H174"/>
  <c r="H173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G137"/>
  <c r="G136"/>
  <c r="H132"/>
  <c r="H131"/>
  <c r="H130"/>
  <c r="H129"/>
  <c r="H128"/>
  <c r="H127"/>
  <c r="G125"/>
  <c r="H117"/>
  <c r="H120" s="1"/>
  <c r="G110"/>
  <c r="H108"/>
  <c r="H107"/>
  <c r="H106"/>
  <c r="H105"/>
  <c r="H104"/>
  <c r="H103"/>
  <c r="H111" s="1"/>
  <c r="H97"/>
  <c r="G96"/>
  <c r="G88"/>
  <c r="G87"/>
  <c r="G86"/>
  <c r="G85"/>
  <c r="G84"/>
  <c r="H74"/>
  <c r="H69"/>
  <c r="H67" s="1"/>
  <c r="H66"/>
  <c r="H65"/>
  <c r="H64"/>
  <c r="H63"/>
  <c r="H55"/>
  <c r="F53"/>
  <c r="H47"/>
  <c r="G46"/>
  <c r="G45"/>
  <c r="G44"/>
  <c r="G43"/>
  <c r="G36"/>
  <c r="H35"/>
  <c r="H37" s="1"/>
  <c r="H29"/>
  <c r="G28"/>
  <c r="H22"/>
  <c r="F21"/>
  <c r="H13"/>
  <c r="H181" s="1"/>
  <c r="F12"/>
  <c r="H83" i="13"/>
  <c r="H82"/>
  <c r="H81"/>
  <c r="H80"/>
  <c r="H79"/>
  <c r="H78"/>
  <c r="H77"/>
  <c r="H76"/>
  <c r="H75"/>
  <c r="H68"/>
  <c r="E67"/>
  <c r="G60"/>
  <c r="G59"/>
  <c r="G58"/>
  <c r="H51"/>
  <c r="H46"/>
  <c r="G45"/>
  <c r="H39"/>
  <c r="G38"/>
  <c r="H31"/>
  <c r="G30"/>
  <c r="H24"/>
  <c r="H15"/>
  <c r="F14"/>
  <c r="H154" i="12"/>
  <c r="H153"/>
  <c r="H152"/>
  <c r="H151"/>
  <c r="H150"/>
  <c r="H149"/>
  <c r="H148"/>
  <c r="H147"/>
  <c r="H146"/>
  <c r="H145"/>
  <c r="H144"/>
  <c r="H143"/>
  <c r="H142"/>
  <c r="H140"/>
  <c r="H139"/>
  <c r="H138"/>
  <c r="H137"/>
  <c r="H136"/>
  <c r="H135"/>
  <c r="G133"/>
  <c r="G132"/>
  <c r="G131"/>
  <c r="H130"/>
  <c r="H129"/>
  <c r="G127"/>
  <c r="H121"/>
  <c r="G120"/>
  <c r="H114"/>
  <c r="G113"/>
  <c r="G105"/>
  <c r="G104"/>
  <c r="G103"/>
  <c r="G102"/>
  <c r="G101"/>
  <c r="G100"/>
  <c r="G99"/>
  <c r="G98"/>
  <c r="G97"/>
  <c r="G96"/>
  <c r="G95"/>
  <c r="G94"/>
  <c r="H89"/>
  <c r="H87" s="1"/>
  <c r="H86"/>
  <c r="H85"/>
  <c r="H84"/>
  <c r="H83"/>
  <c r="G73"/>
  <c r="G72"/>
  <c r="G71"/>
  <c r="G70"/>
  <c r="G69"/>
  <c r="G68"/>
  <c r="G67"/>
  <c r="G66"/>
  <c r="G65"/>
  <c r="G64"/>
  <c r="G63"/>
  <c r="G62"/>
  <c r="G61"/>
  <c r="G60"/>
  <c r="F53"/>
  <c r="H54"/>
  <c r="H41"/>
  <c r="G40"/>
  <c r="G39"/>
  <c r="G38"/>
  <c r="G37"/>
  <c r="G36"/>
  <c r="H30"/>
  <c r="G29"/>
  <c r="H22"/>
  <c r="G21"/>
  <c r="H15"/>
  <c r="F14"/>
  <c r="H40" i="1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88" i="10"/>
  <c r="H87"/>
  <c r="H86"/>
  <c r="H85"/>
  <c r="H84"/>
  <c r="H83"/>
  <c r="H82"/>
  <c r="H75"/>
  <c r="G74"/>
  <c r="G57"/>
  <c r="G56"/>
  <c r="H52"/>
  <c r="H50" s="1"/>
  <c r="H49"/>
  <c r="H48"/>
  <c r="H47"/>
  <c r="H46"/>
  <c r="H38"/>
  <c r="G37"/>
  <c r="G36"/>
  <c r="H30"/>
  <c r="G29"/>
  <c r="H22"/>
  <c r="G21"/>
  <c r="H15"/>
  <c r="F14"/>
  <c r="H70" i="9"/>
  <c r="H67"/>
  <c r="H81" s="1"/>
  <c r="H61"/>
  <c r="G60"/>
  <c r="H54"/>
  <c r="G53"/>
  <c r="H47"/>
  <c r="G46"/>
  <c r="G45"/>
  <c r="G44"/>
  <c r="G43"/>
  <c r="H38"/>
  <c r="G37"/>
  <c r="G36"/>
  <c r="H30"/>
  <c r="G29"/>
  <c r="H22"/>
  <c r="G21"/>
  <c r="H15"/>
  <c r="F14"/>
  <c r="H128" i="8"/>
  <c r="H127"/>
  <c r="H126"/>
  <c r="H125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0"/>
  <c r="H69"/>
  <c r="H68"/>
  <c r="H67"/>
  <c r="H66"/>
  <c r="H65"/>
  <c r="H64"/>
  <c r="H63"/>
  <c r="H62"/>
  <c r="H61"/>
  <c r="H60"/>
  <c r="H59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G26"/>
  <c r="H20"/>
  <c r="G19"/>
  <c r="H13"/>
  <c r="G12"/>
  <c r="H138" i="7"/>
  <c r="H137"/>
  <c r="H136"/>
  <c r="H135"/>
  <c r="H134"/>
  <c r="H133"/>
  <c r="H132"/>
  <c r="H130"/>
  <c r="H129"/>
  <c r="H128"/>
  <c r="H127"/>
  <c r="H126"/>
  <c r="H125"/>
  <c r="H124"/>
  <c r="H123"/>
  <c r="H122"/>
  <c r="H120"/>
  <c r="H119"/>
  <c r="H118"/>
  <c r="H117"/>
  <c r="H116"/>
  <c r="H115"/>
  <c r="H114"/>
  <c r="H113"/>
  <c r="H112"/>
  <c r="H111"/>
  <c r="H110"/>
  <c r="H109"/>
  <c r="H108"/>
  <c r="H106"/>
  <c r="H105"/>
  <c r="H104"/>
  <c r="H103"/>
  <c r="H102"/>
  <c r="H101"/>
  <c r="H100"/>
  <c r="H98"/>
  <c r="H97"/>
  <c r="H96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G63"/>
  <c r="H57"/>
  <c r="G56"/>
  <c r="G48"/>
  <c r="G47"/>
  <c r="G46"/>
  <c r="G45"/>
  <c r="G44"/>
  <c r="G42"/>
  <c r="H37"/>
  <c r="G36"/>
  <c r="H30"/>
  <c r="H22"/>
  <c r="G21"/>
  <c r="H15"/>
  <c r="F14"/>
  <c r="CV120" i="5"/>
  <c r="BX120"/>
  <c r="AZ120"/>
  <c r="CV118"/>
  <c r="BX118"/>
  <c r="AZ118"/>
  <c r="CV116"/>
  <c r="BX116"/>
  <c r="AZ116"/>
  <c r="CV114"/>
  <c r="BX114"/>
  <c r="AZ114"/>
  <c r="CV112"/>
  <c r="BX112"/>
  <c r="AZ112"/>
  <c r="CV107"/>
  <c r="BX107"/>
  <c r="AZ107"/>
  <c r="CV104"/>
  <c r="BX104"/>
  <c r="AZ104"/>
  <c r="CV102"/>
  <c r="BX102"/>
  <c r="AZ102"/>
  <c r="CV99"/>
  <c r="BX99"/>
  <c r="AZ99"/>
  <c r="CV97"/>
  <c r="BX97"/>
  <c r="AZ97"/>
  <c r="CV93"/>
  <c r="BX93"/>
  <c r="AZ93"/>
  <c r="CV78"/>
  <c r="AZ78"/>
  <c r="CV69"/>
  <c r="BX69"/>
  <c r="CV50"/>
  <c r="BX50"/>
  <c r="AZ50"/>
  <c r="CV48"/>
  <c r="BX48"/>
  <c r="AZ48"/>
  <c r="CV40"/>
  <c r="BX40"/>
  <c r="CV30"/>
  <c r="BX30"/>
  <c r="AZ30"/>
  <c r="CV23"/>
  <c r="BX23"/>
  <c r="CV10"/>
  <c r="BX10"/>
  <c r="AZ10"/>
  <c r="CS84" i="4"/>
  <c r="BR84"/>
  <c r="AQ84"/>
  <c r="CS76"/>
  <c r="CS77" s="1"/>
  <c r="BR76"/>
  <c r="BR77" s="1"/>
  <c r="AQ76"/>
  <c r="AQ77" s="1"/>
  <c r="CS75"/>
  <c r="BR75"/>
  <c r="AQ75"/>
  <c r="BR73"/>
  <c r="AQ73"/>
  <c r="CS70"/>
  <c r="BR70"/>
  <c r="AQ70"/>
  <c r="CS68"/>
  <c r="AQ68"/>
  <c r="AQ59"/>
  <c r="AQ47"/>
  <c r="CS47"/>
  <c r="BR47"/>
  <c r="CS45"/>
  <c r="BR45"/>
  <c r="BR41"/>
  <c r="CS36"/>
  <c r="BR36"/>
  <c r="AQ36"/>
  <c r="BR34"/>
  <c r="AZ126" i="5" l="1"/>
  <c r="H141" i="12"/>
  <c r="U141" s="1"/>
  <c r="H128"/>
  <c r="H82" i="9"/>
  <c r="H44" i="10"/>
  <c r="H124" i="8"/>
  <c r="H12" i="16"/>
  <c r="H44" s="1"/>
  <c r="H47" s="1"/>
  <c r="CS34" i="4"/>
  <c r="CS41"/>
  <c r="BR59"/>
  <c r="AQ65"/>
  <c r="BR68"/>
  <c r="CS73"/>
  <c r="CS82"/>
  <c r="H131" i="7"/>
  <c r="H106" i="8"/>
  <c r="H81" i="12"/>
  <c r="H80" s="1"/>
  <c r="H74" i="13"/>
  <c r="H84" s="1"/>
  <c r="H87" s="1"/>
  <c r="H43" i="19"/>
  <c r="H27" i="8"/>
  <c r="AQ45" i="4"/>
  <c r="AQ54"/>
  <c r="CS59"/>
  <c r="BR65"/>
  <c r="AQ82"/>
  <c r="CV126" i="5"/>
  <c r="H58" i="8"/>
  <c r="H78"/>
  <c r="H81" i="10"/>
  <c r="H89" s="1"/>
  <c r="H93" s="1"/>
  <c r="H99" i="20"/>
  <c r="H107" s="1"/>
  <c r="AQ34" i="4"/>
  <c r="AQ41"/>
  <c r="BR54"/>
  <c r="CS54"/>
  <c r="CS65"/>
  <c r="BR82"/>
  <c r="BX126" i="5"/>
  <c r="H134" i="12"/>
  <c r="U134" s="1"/>
  <c r="H61" i="14"/>
  <c r="H60" s="1"/>
  <c r="H172"/>
  <c r="H180" s="1"/>
  <c r="H102" i="21"/>
  <c r="H134" s="1"/>
  <c r="H137" s="1"/>
  <c r="H57"/>
  <c r="H89" s="1"/>
  <c r="H92" s="1"/>
  <c r="H12"/>
  <c r="H44" s="1"/>
  <c r="H47" s="1"/>
  <c r="H33" i="20"/>
  <c r="H65" s="1"/>
  <c r="H109" s="1"/>
  <c r="H12" i="19"/>
  <c r="H53" s="1"/>
  <c r="H55" s="1"/>
  <c r="H12" i="18"/>
  <c r="H44" s="1"/>
  <c r="H47" s="1"/>
  <c r="H12" i="11"/>
  <c r="H44" s="1"/>
  <c r="H47" s="1"/>
  <c r="H95" i="7"/>
  <c r="H64"/>
  <c r="H121"/>
  <c r="H107"/>
  <c r="H99"/>
  <c r="H43" i="10"/>
  <c r="U128" i="12" l="1"/>
  <c r="H156"/>
  <c r="CS85" i="4"/>
  <c r="BR85"/>
  <c r="AQ85"/>
  <c r="H160" i="12"/>
  <c r="H129" i="8"/>
  <c r="H132" s="1"/>
  <c r="H139" i="7"/>
  <c r="H142" s="1"/>
  <c r="G80" i="14"/>
  <c r="H89"/>
  <c r="G134"/>
  <c r="H126"/>
  <c r="H183" s="1"/>
</calcChain>
</file>

<file path=xl/comments1.xml><?xml version="1.0" encoding="utf-8"?>
<comments xmlns="http://schemas.openxmlformats.org/spreadsheetml/2006/main">
  <authors>
    <author>Автор</author>
  </authors>
  <commentList>
    <comment ref="B65" authorId="0">
      <text>
        <r>
          <rPr>
            <sz val="9"/>
            <color indexed="81"/>
            <rFont val="Tahoma"/>
            <family val="2"/>
            <charset val="204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B69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  <comment ref="B70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sz val="9"/>
            <color indexed="81"/>
            <rFont val="Tahoma"/>
            <family val="2"/>
            <charset val="204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B32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sz val="9"/>
            <color indexed="81"/>
            <rFont val="Tahoma"/>
            <family val="2"/>
            <charset val="204"/>
          </rPr>
          <t xml:space="preserve">в санпине молоко и кисломолочные продукты одной строкой, в 2018-2019 годах ставили усредненную сумму
</t>
        </r>
      </text>
    </comment>
    <comment ref="B17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 xml:space="preserve"> в 2018-2019 годах ставили усредненную сумму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2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68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</t>
        </r>
      </text>
    </comment>
    <comment ref="B113" authorId="0">
      <text>
        <r>
          <rPr>
            <sz val="9"/>
            <color indexed="81"/>
            <rFont val="Tahoma"/>
            <family val="2"/>
            <charset val="204"/>
          </rPr>
          <t xml:space="preserve">кол-во в порции меняется
</t>
        </r>
      </text>
    </comment>
    <comment ref="B1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 порции меняется
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204"/>
          </rPr>
          <t>до 2019 ставили ср цену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 2019 ставили ср цену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<sst xmlns="http://schemas.openxmlformats.org/spreadsheetml/2006/main" count="3903" uniqueCount="667">
  <si>
    <t>УТВЕРЖДАЮ</t>
  </si>
  <si>
    <t>Директор</t>
  </si>
  <si>
    <t>(наименование должности лица, утверждающего смету;</t>
  </si>
  <si>
    <t>МКОУ Тагарская СОШ</t>
  </si>
  <si>
    <t>наименование учреждения)</t>
  </si>
  <si>
    <t>О.И. Безруких</t>
  </si>
  <si>
    <t>(подпись)</t>
  </si>
  <si>
    <t>(расшифровка подписи)</t>
  </si>
  <si>
    <t>«</t>
  </si>
  <si>
    <t>»</t>
  </si>
  <si>
    <t>декабря</t>
  </si>
  <si>
    <t xml:space="preserve"> г.</t>
  </si>
  <si>
    <t>БЮДЖЕТНАЯ СМЕТА НА 20</t>
  </si>
  <si>
    <t>23</t>
  </si>
  <si>
    <t xml:space="preserve"> ФИНАНСОВЫЙ ГОД</t>
  </si>
  <si>
    <t>КОДЫ</t>
  </si>
  <si>
    <t>(НА 20</t>
  </si>
  <si>
    <t xml:space="preserve"> ФИНАНСОВЫЙ ГОД И ПЛАНОВЫЙ ПЕРИОД 20</t>
  </si>
  <si>
    <t>24</t>
  </si>
  <si>
    <t xml:space="preserve"> и 20</t>
  </si>
  <si>
    <t>25</t>
  </si>
  <si>
    <t xml:space="preserve"> ГОДОВ)</t>
  </si>
  <si>
    <t>Формы по ОКУД</t>
  </si>
  <si>
    <t>0501012</t>
  </si>
  <si>
    <t>от «</t>
  </si>
  <si>
    <t>Дата</t>
  </si>
  <si>
    <t>Получатель бюджетных средств</t>
  </si>
  <si>
    <t>по Сводному реестру</t>
  </si>
  <si>
    <t>043D0367</t>
  </si>
  <si>
    <t>Главный распорядитель бюджетных средств</t>
  </si>
  <si>
    <t>МКУ УО Кежемского района</t>
  </si>
  <si>
    <t>043D5168</t>
  </si>
  <si>
    <t>Наименование бюджета</t>
  </si>
  <si>
    <t>Бюджет муниципального образования Кежемский район (текущие расходы, субвенции, субсидии, платные услуги)</t>
  </si>
  <si>
    <t>Глава по БК</t>
  </si>
  <si>
    <t>905</t>
  </si>
  <si>
    <t>Единица измерения: руб.</t>
  </si>
  <si>
    <t>по ОКТМО</t>
  </si>
  <si>
    <t>04624101</t>
  </si>
  <si>
    <t>по ОКЕИ</t>
  </si>
  <si>
    <t>383</t>
  </si>
  <si>
    <t>Раздел 1. Итоговые показатели бюджетной сметы</t>
  </si>
  <si>
    <t>Код по бюджетной классификации</t>
  </si>
  <si>
    <t>Код</t>
  </si>
  <si>
    <t>Сумма</t>
  </si>
  <si>
    <t>Российской Федерации</t>
  </si>
  <si>
    <t>аналитического</t>
  </si>
  <si>
    <t>на 20</t>
  </si>
  <si>
    <t xml:space="preserve"> год</t>
  </si>
  <si>
    <t>показателя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</si>
  <si>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</si>
  <si>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</si>
  <si>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</si>
  <si>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</si>
  <si>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подраз-</t>
  </si>
  <si>
    <t>целевая</t>
  </si>
  <si>
    <t>вид</t>
  </si>
  <si>
    <t>в рублях</t>
  </si>
  <si>
    <t>в валюте</t>
  </si>
  <si>
    <t>код валюты</t>
  </si>
  <si>
    <t>дел</t>
  </si>
  <si>
    <t>статья</t>
  </si>
  <si>
    <t>расходов</t>
  </si>
  <si>
    <t>(рублевом</t>
  </si>
  <si>
    <t>по ОКВ</t>
  </si>
  <si>
    <t>эквиваленте)</t>
  </si>
  <si>
    <t>07</t>
  </si>
  <si>
    <t>01</t>
  </si>
  <si>
    <t>0110000610</t>
  </si>
  <si>
    <t>111</t>
  </si>
  <si>
    <t>112</t>
  </si>
  <si>
    <t>119</t>
  </si>
  <si>
    <t>213000</t>
  </si>
  <si>
    <t>244</t>
  </si>
  <si>
    <t>Итого по коду БК</t>
  </si>
  <si>
    <t>х</t>
  </si>
  <si>
    <t>0110008100</t>
  </si>
  <si>
    <t>0110074080</t>
  </si>
  <si>
    <t>214000</t>
  </si>
  <si>
    <t>226000</t>
  </si>
  <si>
    <t>0110075880</t>
  </si>
  <si>
    <t>02</t>
  </si>
  <si>
    <t>342000</t>
  </si>
  <si>
    <t>0110044070</t>
  </si>
  <si>
    <t>247</t>
  </si>
  <si>
    <t>223020</t>
  </si>
  <si>
    <t>851</t>
  </si>
  <si>
    <t>291000</t>
  </si>
  <si>
    <t>0110074090</t>
  </si>
  <si>
    <t>0110075640</t>
  </si>
  <si>
    <t>113</t>
  </si>
  <si>
    <t>03</t>
  </si>
  <si>
    <t>09</t>
  </si>
  <si>
    <t>0110019910</t>
  </si>
  <si>
    <t>211020</t>
  </si>
  <si>
    <t>0110076490</t>
  </si>
  <si>
    <t>10</t>
  </si>
  <si>
    <t>0110075540</t>
  </si>
  <si>
    <t>0110075660</t>
  </si>
  <si>
    <t>321</t>
  </si>
  <si>
    <t>262000</t>
  </si>
  <si>
    <t>01100L3040</t>
  </si>
  <si>
    <t>23-53040-00000-00000</t>
  </si>
  <si>
    <t>Всего</t>
  </si>
  <si>
    <t>Раздел 2. Лимиты бюджетных обязательств по расходам получателя бюджетных средств</t>
  </si>
  <si>
    <t>Наименование</t>
  </si>
  <si>
    <t>строки</t>
  </si>
  <si>
    <t>аналити-</t>
  </si>
  <si>
    <t>ческого</t>
  </si>
  <si>
    <t>подраздел</t>
  </si>
  <si>
    <t>код</t>
  </si>
  <si>
    <t>расхо-</t>
  </si>
  <si>
    <t>валюты</t>
  </si>
  <si>
    <t>дов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</si>
  <si>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"Развитие образования Кежемского района"</t>
  </si>
  <si>
    <t>Фонд оплаты труда учреждений</t>
  </si>
  <si>
    <t>266000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</si>
  <si>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</si>
  <si>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</si>
  <si>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</si>
  <si>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222000</t>
  </si>
  <si>
    <t>341000</t>
  </si>
  <si>
    <t>344000</t>
  </si>
  <si>
    <t>345000</t>
  </si>
  <si>
    <t>346000</t>
  </si>
  <si>
    <t>Обеспечение деятельности (оказание услуг) подведомственных учреждений за счет средств от приносящей доход деятельности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</si>
  <si>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310000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</si>
  <si>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</si>
  <si>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221000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</si>
  <si>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</si>
  <si>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010008100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</si>
  <si>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 детей" муниципальной программы "Развитие образования Кежемского района"</t>
  </si>
  <si>
    <t>Закупка энергетических ресурсов</t>
  </si>
  <si>
    <t>223030</t>
  </si>
  <si>
    <t>223040</t>
  </si>
  <si>
    <t>225020</t>
  </si>
  <si>
    <t>343000</t>
  </si>
  <si>
    <t>Уплата налога на имущество организаций и земельного налога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</si>
  <si>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</si>
  <si>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</si>
  <si>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212000</t>
  </si>
  <si>
    <t>Иные выплаты, за исключением фонда оптаты труда учреждений, лицам, привлекаемым согласно законодательству для выполнения отдельных полномочий</t>
  </si>
  <si>
    <t>349000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</si>
  <si>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района»итие образования Кежемского района»</t>
  </si>
  <si>
    <t>Оздоровление детей за счет средств местного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</si>
  <si>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</si>
  <si>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</si>
  <si>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</si>
  <si>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Пособия, компенсации и иные социальные выплаты гражданам, кроме публичных нормативных обязательств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</si>
  <si>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образования"(субсидии федеральный бюджет)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</si>
  <si>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 (субсидии краевой бюджет)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</si>
  <si>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 (текущие расходы софинансирование)</t>
  </si>
  <si>
    <t>Субсидии, за исключением субсидий на софинансирование капитальных вложений в объекты государственной (муниципальной) собственности (субсидии федеральный бюджет)</t>
  </si>
  <si>
    <t>011Е151690</t>
  </si>
  <si>
    <t>20-51690-00000-00000</t>
  </si>
  <si>
    <t>Субсидии, за исключением субсидий на софинансирование капитальных вложений в объекты государственной (муниципальной) собственности (субсидии краевой бюджет)</t>
  </si>
  <si>
    <t>Раздел 3. Лимиты бюджетных обязательств по расходам на предоставление бюджетных инвестиций юридическим лицам, субсидий бюджетными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— производителям товаров, работ, услуг, субсидий государственным корпорациям, компаниям,публично-правовым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</si>
  <si>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</si>
  <si>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</si>
  <si>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</si>
  <si>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</si>
  <si>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</si>
  <si>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</si>
  <si>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</si>
  <si>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</si>
  <si>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</si>
  <si>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</si>
  <si>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</si>
  <si>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2-21-56</t>
  </si>
  <si>
    <t>(телефон)</t>
  </si>
  <si>
    <t>СОГЛАСОВАНО</t>
  </si>
  <si>
    <t>(наименование должности лица главного распорядителя бюджетных средств, согласующего смету)</t>
  </si>
  <si>
    <t>(наименование главного распорядителя бюджетных средств, согласующего смету)</t>
  </si>
  <si>
    <t>Учреждение: МКОУ Тагарская СОШ</t>
  </si>
  <si>
    <r>
      <t xml:space="preserve">Источник  </t>
    </r>
    <r>
      <rPr>
        <b/>
        <sz val="10"/>
        <rFont val="Times New Roman"/>
        <family val="1"/>
        <charset val="204"/>
      </rPr>
      <t>текущие расходы (0701 0110000610)</t>
    </r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</si>
  <si>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</si>
  <si>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 xml:space="preserve"> Расчет расходов по подстатье 211000 "Заработная плата'</t>
  </si>
  <si>
    <t>№ п/ п</t>
  </si>
  <si>
    <t>Наименование показателя</t>
  </si>
  <si>
    <t>Вид расходов</t>
  </si>
  <si>
    <t>Код строки</t>
  </si>
  <si>
    <t>Ед.изм.</t>
  </si>
  <si>
    <t>Сумма расходов в месяц (руб)</t>
  </si>
  <si>
    <t>Количество месяцев</t>
  </si>
  <si>
    <t>Сумма (руб)</t>
  </si>
  <si>
    <t>Содержание служащих, замещающих государственные и гражданские должности</t>
  </si>
  <si>
    <t>мес.</t>
  </si>
  <si>
    <t xml:space="preserve">Оплата труда работников </t>
  </si>
  <si>
    <t>ИТОГО:</t>
  </si>
  <si>
    <t xml:space="preserve"> Расчет расходов по подстатье 213000 "Начисления на выплаты по оплате труда"</t>
  </si>
  <si>
    <t>№ п./ п.</t>
  </si>
  <si>
    <t>Стоимость (руб)</t>
  </si>
  <si>
    <t>Сумма отчислений (руб)</t>
  </si>
  <si>
    <t>1.</t>
  </si>
  <si>
    <t>Начисления на оплату труда</t>
  </si>
  <si>
    <t>мес</t>
  </si>
  <si>
    <t>Расчет расходов по подстатье 214000 "Прочие несоциальные выплаты персоналу в натуральной форме"</t>
  </si>
  <si>
    <t xml:space="preserve">Количество человек  </t>
  </si>
  <si>
    <t>Количество иждивенцев</t>
  </si>
  <si>
    <t>Расходы на одного человека (руб)</t>
  </si>
  <si>
    <t>Оплата стоимости проезда к месту отдыха и обратно</t>
  </si>
  <si>
    <t>Тагара -Кодинск -Красноярск- Москва - Красноярск - Кодинск Тагара</t>
  </si>
  <si>
    <t>Расчет расходов по подстатье 222000 "Транспортные услуги"</t>
  </si>
  <si>
    <t>Количество</t>
  </si>
  <si>
    <t>Средняя стоимость (руб)</t>
  </si>
  <si>
    <t>Транспортные услуги связанные с доставкой груза</t>
  </si>
  <si>
    <t>раз</t>
  </si>
  <si>
    <t>Расчет расходов по подстатье 226000  "Прочие работы, услуги"</t>
  </si>
  <si>
    <t>1</t>
  </si>
  <si>
    <t>Возмещение расходов на прохождение первичного медицинского осмотра</t>
  </si>
  <si>
    <t>чел</t>
  </si>
  <si>
    <t>2</t>
  </si>
  <si>
    <t>Проведение профессиональной гигиенической подготовки и аттестации</t>
  </si>
  <si>
    <t>3</t>
  </si>
  <si>
    <t>Медосмотр</t>
  </si>
  <si>
    <t>4</t>
  </si>
  <si>
    <t>Обновление  программного обеспечения для столовой Вижен Софт</t>
  </si>
  <si>
    <t>5</t>
  </si>
  <si>
    <t>Оказание медицинских услуг по забору и проведению лабораторно-диагностических исследований (паразитарные обследования)</t>
  </si>
  <si>
    <t>6</t>
  </si>
  <si>
    <t>Проведение лабораторных исследований биоматериала</t>
  </si>
  <si>
    <t>Расчет расходов по подстатье 266 "Социальные пособия и компенсации персоналу в денежной форме"</t>
  </si>
  <si>
    <t>Количество работников, получающих выплаты</t>
  </si>
  <si>
    <t>Количество дней по б/л</t>
  </si>
  <si>
    <t>Начисление по б/л за счет работодателя в день (руб.)</t>
  </si>
  <si>
    <t>Пособие за первые три дня временной нетрудоспособности</t>
  </si>
  <si>
    <t>Расчет расходов по статье 340 "Увеличение стоимости материальных запасов"</t>
  </si>
  <si>
    <t>№ п/п</t>
  </si>
  <si>
    <t>Цена (руб)</t>
  </si>
  <si>
    <t>Приобретение аптечек</t>
  </si>
  <si>
    <t>шт</t>
  </si>
  <si>
    <t>Приобретение продуктов питания</t>
  </si>
  <si>
    <t>л</t>
  </si>
  <si>
    <t>кг.</t>
  </si>
  <si>
    <t>шт.</t>
  </si>
  <si>
    <t>Картофель</t>
  </si>
  <si>
    <t>л.</t>
  </si>
  <si>
    <t>Макаронные изделия</t>
  </si>
  <si>
    <t xml:space="preserve">Мука пшеничная  хлебопекарная  </t>
  </si>
  <si>
    <t xml:space="preserve">Масло растительное  </t>
  </si>
  <si>
    <t xml:space="preserve">Кондитерские изделия  </t>
  </si>
  <si>
    <t xml:space="preserve">Чай, включая фиточай     </t>
  </si>
  <si>
    <t xml:space="preserve">Какао-порошок  </t>
  </si>
  <si>
    <t>Кофейный напиток</t>
  </si>
  <si>
    <t>Дрожжи хлебопекарные</t>
  </si>
  <si>
    <t xml:space="preserve">Соль пищевая поваренная  </t>
  </si>
  <si>
    <t>Строительные материалы</t>
  </si>
  <si>
    <t>краска акриловая водостойкая 9л</t>
  </si>
  <si>
    <t>смесители</t>
  </si>
  <si>
    <t>смесители с гибкой насадкой</t>
  </si>
  <si>
    <t>Приобретение мягкого инвентаря</t>
  </si>
  <si>
    <t xml:space="preserve">халат </t>
  </si>
  <si>
    <t>костюм (брюки, куртка)</t>
  </si>
  <si>
    <t>костюм мужской</t>
  </si>
  <si>
    <t>колпак поварской</t>
  </si>
  <si>
    <t>перчатки хозяйственные</t>
  </si>
  <si>
    <t>пар</t>
  </si>
  <si>
    <t>фартук клеенчатый</t>
  </si>
  <si>
    <t>перчатки резиновые</t>
  </si>
  <si>
    <t>Хозяйственные товары</t>
  </si>
  <si>
    <t>белизна</t>
  </si>
  <si>
    <t xml:space="preserve">мыло детское </t>
  </si>
  <si>
    <t>средство для унитазов "Санокс" 1л</t>
  </si>
  <si>
    <t xml:space="preserve">СМС Ушастый нянь 9кг </t>
  </si>
  <si>
    <t>доместос 1л</t>
  </si>
  <si>
    <t>тряпка для пола</t>
  </si>
  <si>
    <t>м</t>
  </si>
  <si>
    <t>мешки мусорные 60л.</t>
  </si>
  <si>
    <t>средство для мытья посуды Сорти 1л</t>
  </si>
  <si>
    <t>мочалка металлическая для посуды</t>
  </si>
  <si>
    <t>губка хозяйственная</t>
  </si>
  <si>
    <t>туалетная бумага</t>
  </si>
  <si>
    <t>полотенца бумажные</t>
  </si>
  <si>
    <t>мыло хозяйственное</t>
  </si>
  <si>
    <t>Канцелярские товары</t>
  </si>
  <si>
    <t>ручка шариковая</t>
  </si>
  <si>
    <t>бумага А-4 Снегурочка</t>
  </si>
  <si>
    <t>пач</t>
  </si>
  <si>
    <t>скобы для степлера №10</t>
  </si>
  <si>
    <t>папка скоросшиватель</t>
  </si>
  <si>
    <t>папка "Дело"</t>
  </si>
  <si>
    <t>файлы А-4</t>
  </si>
  <si>
    <t>корректор</t>
  </si>
  <si>
    <t>скотч широкий</t>
  </si>
  <si>
    <t>скрепка канцелярская</t>
  </si>
  <si>
    <t>Приобретение посуды</t>
  </si>
  <si>
    <t>миска детская фаянс 250мл</t>
  </si>
  <si>
    <t>ведро пластмассовое 10л</t>
  </si>
  <si>
    <t>салатник 100мл</t>
  </si>
  <si>
    <t>доска разделочная</t>
  </si>
  <si>
    <t>кружка 170мл</t>
  </si>
  <si>
    <t>кастрюля эмалированая 3л</t>
  </si>
  <si>
    <t>таз эмалированный 10л</t>
  </si>
  <si>
    <t>ИТОГО</t>
  </si>
  <si>
    <r>
      <t>Источник  платные услуги</t>
    </r>
    <r>
      <rPr>
        <b/>
        <sz val="10"/>
        <rFont val="Times New Roman"/>
        <family val="1"/>
        <charset val="204"/>
      </rPr>
      <t xml:space="preserve"> (07 01 0110008100)</t>
    </r>
  </si>
  <si>
    <t>Расчет расходов по подстатье 225000 "Работы, услуги по содержанию имущества"</t>
  </si>
  <si>
    <t>Заправка картриджей</t>
  </si>
  <si>
    <t>Расчет расходов по статье 310000 "Увеличение стоимости основных средств"</t>
  </si>
  <si>
    <t>Расчет расходов по статье 340000 "Увеличение стоимости материальных запасов"</t>
  </si>
  <si>
    <t>Продукты питания</t>
  </si>
  <si>
    <t>Приобретение строительных материалов</t>
  </si>
  <si>
    <t>известь</t>
  </si>
  <si>
    <t>кг</t>
  </si>
  <si>
    <t>металлоизделия(гайки, дюбели и т.д.)</t>
  </si>
  <si>
    <t>крючки металлические для кабинок</t>
  </si>
  <si>
    <t>шпаклевка финишная</t>
  </si>
  <si>
    <t>краска фасадная 14кг</t>
  </si>
  <si>
    <t>паста колеровочная</t>
  </si>
  <si>
    <t>ручки для дверей</t>
  </si>
  <si>
    <t>обои самоклеющиеся</t>
  </si>
  <si>
    <t>плитка кафельная</t>
  </si>
  <si>
    <t>грунтовка акриловая 10кг</t>
  </si>
  <si>
    <t>Белизна</t>
  </si>
  <si>
    <t xml:space="preserve">Мыло детское </t>
  </si>
  <si>
    <t>Салфетки (5 шт)</t>
  </si>
  <si>
    <t>Комет гель 0,5 л</t>
  </si>
  <si>
    <t>Мешки мусорные 60л.</t>
  </si>
  <si>
    <t>лампы светодиодные 10W Е-27</t>
  </si>
  <si>
    <t>лампы светодиодные 6W Е-14</t>
  </si>
  <si>
    <t>ника-2 для дезинфекции</t>
  </si>
  <si>
    <t>средство для плит "Азелит"</t>
  </si>
  <si>
    <t>сода кальцинированая</t>
  </si>
  <si>
    <t>батарейка пальчиковая</t>
  </si>
  <si>
    <t>средство для ковров Ваниш</t>
  </si>
  <si>
    <t>моющее средство для посуды "Ушастый нянь" 0,5л</t>
  </si>
  <si>
    <t>мыло жидкое детское "Алиса" 0,3л</t>
  </si>
  <si>
    <t>дезинфецирующее средство "Дез-хлор" 300 табл</t>
  </si>
  <si>
    <t xml:space="preserve">антисептик для рук </t>
  </si>
  <si>
    <t>маски медицинские</t>
  </si>
  <si>
    <t>пленка для ламинатора</t>
  </si>
  <si>
    <t>клей канцелярский</t>
  </si>
  <si>
    <t>бумага цвеная офисная</t>
  </si>
  <si>
    <t>степлер для бумаг</t>
  </si>
  <si>
    <t>калькулятор</t>
  </si>
  <si>
    <t>зажимы цветные для бумаг</t>
  </si>
  <si>
    <t>набор</t>
  </si>
  <si>
    <t>тетрадь в клетку 36 л</t>
  </si>
  <si>
    <t>стикер бумажный для заметок</t>
  </si>
  <si>
    <t>дырокол</t>
  </si>
  <si>
    <t>подставка органайзер для бумаг</t>
  </si>
  <si>
    <t>тарелка десертная</t>
  </si>
  <si>
    <t>ВСЕГО:</t>
  </si>
  <si>
    <r>
      <t xml:space="preserve">Источник: </t>
    </r>
    <r>
      <rPr>
        <b/>
        <sz val="10"/>
        <rFont val="Times New Roman"/>
        <family val="1"/>
        <charset val="204"/>
      </rPr>
      <t>субвенции (0701 0110074080)</t>
    </r>
  </si>
  <si>
    <t>Кодинск- Москва - Кодинск</t>
  </si>
  <si>
    <t>Расчет расходов по подстатье 221000" Услуги связи"</t>
  </si>
  <si>
    <t>Оплата за подключение к Глобальной информационной сети Интернет, абонентская плата</t>
  </si>
  <si>
    <t>Абонентская плата</t>
  </si>
  <si>
    <t>Обслуживание сайта</t>
  </si>
  <si>
    <t>Приобретение лицензионных программ</t>
  </si>
  <si>
    <t>Проведение профессиональной гигиенической подготовки и аттестации (санмиинимум)</t>
  </si>
  <si>
    <t>Расчет расходов по статье 310 "Увеличение стоимости основных средств"</t>
  </si>
  <si>
    <t>Приобретение стола</t>
  </si>
  <si>
    <t>Приобретение служебной одежды и обуви для младших воспитателей, СИЗ</t>
  </si>
  <si>
    <t>Обувь</t>
  </si>
  <si>
    <t>Халат</t>
  </si>
  <si>
    <t>Бумага для принтера</t>
  </si>
  <si>
    <t>уп</t>
  </si>
  <si>
    <t>Цветная бумага для принтера</t>
  </si>
  <si>
    <t>Файлы</t>
  </si>
  <si>
    <t>Папка с файлом</t>
  </si>
  <si>
    <t>Папки картонные</t>
  </si>
  <si>
    <t>Корректор</t>
  </si>
  <si>
    <t>Карандаш клеющий</t>
  </si>
  <si>
    <t>Скотч</t>
  </si>
  <si>
    <t>Ножницы</t>
  </si>
  <si>
    <t>кнопки силовые</t>
  </si>
  <si>
    <r>
      <t>Источник</t>
    </r>
    <r>
      <rPr>
        <b/>
        <sz val="10"/>
        <rFont val="Times New Roman"/>
        <family val="1"/>
        <charset val="204"/>
      </rPr>
      <t>: субвенции (07 01 0110075880)</t>
    </r>
  </si>
  <si>
    <t xml:space="preserve">Кодинск-Сочи-Кодинск </t>
  </si>
  <si>
    <t>Оплата за подключение к Глобальной информационной сети Интернет</t>
  </si>
  <si>
    <t>Количество дней (суток) на 1командировку</t>
  </si>
  <si>
    <t>Среднее количество  командировок в год</t>
  </si>
  <si>
    <t>Стоимость проживания за 1 сутки (руб)</t>
  </si>
  <si>
    <t>Сумма                (тыс.руб)</t>
  </si>
  <si>
    <t>Найм жилых помещений при служебных командировках и командировках на курсы повышения квалификации, в том числе:</t>
  </si>
  <si>
    <t xml:space="preserve">Командировки </t>
  </si>
  <si>
    <t>в г.Красноярск</t>
  </si>
  <si>
    <t>директор</t>
  </si>
  <si>
    <t>заместитель директора</t>
  </si>
  <si>
    <t xml:space="preserve">педагог дополнительного образования </t>
  </si>
  <si>
    <t>педагог-организатор</t>
  </si>
  <si>
    <t xml:space="preserve">Курсы повышения квалификации </t>
  </si>
  <si>
    <t>Санитарный минимум</t>
  </si>
  <si>
    <t xml:space="preserve">Картриджи </t>
  </si>
  <si>
    <t xml:space="preserve"> </t>
  </si>
  <si>
    <r>
      <t>Источник  платные услуги</t>
    </r>
    <r>
      <rPr>
        <b/>
        <sz val="10"/>
        <rFont val="Times New Roman"/>
        <family val="1"/>
        <charset val="204"/>
      </rPr>
      <t xml:space="preserve"> (07 02 0110008100)</t>
    </r>
  </si>
  <si>
    <t xml:space="preserve">Хлеб ржаной (ржано-пшеничный)  </t>
  </si>
  <si>
    <t xml:space="preserve">Хлеб пшеничный                 </t>
  </si>
  <si>
    <t xml:space="preserve">Мука пшеничная                 </t>
  </si>
  <si>
    <t xml:space="preserve">Крупы, бобовые                 </t>
  </si>
  <si>
    <t xml:space="preserve">Макаронные изделия             </t>
  </si>
  <si>
    <t xml:space="preserve">Картофель                      </t>
  </si>
  <si>
    <t xml:space="preserve">Сыр                            </t>
  </si>
  <si>
    <t xml:space="preserve">Масло сливочное                </t>
  </si>
  <si>
    <t xml:space="preserve">Масло растительное             </t>
  </si>
  <si>
    <t xml:space="preserve">Кондитерские изделия           </t>
  </si>
  <si>
    <t xml:space="preserve">Чай                            </t>
  </si>
  <si>
    <t>Какао</t>
  </si>
  <si>
    <t xml:space="preserve">Дрожжи хлебопекарные           </t>
  </si>
  <si>
    <r>
      <t xml:space="preserve">Источник  </t>
    </r>
    <r>
      <rPr>
        <b/>
        <sz val="10"/>
        <rFont val="Times New Roman"/>
        <family val="1"/>
        <charset val="204"/>
      </rPr>
      <t>текущие расходы (0702 0110044070)</t>
    </r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</si>
  <si>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</si>
  <si>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Кодинск-Красноярск-Сочи-Красноярск-Кодинск</t>
  </si>
  <si>
    <t>Оплата проезда к месту учебы</t>
  </si>
  <si>
    <t>Подвоз учащихся к школам</t>
  </si>
  <si>
    <t>Учебно-полевые сборы</t>
  </si>
  <si>
    <t>Транспортировка ртутьсодержащих ламп</t>
  </si>
  <si>
    <t xml:space="preserve"> Расчет расходов по подстатье 223000 "Коммунальные услуги"</t>
  </si>
  <si>
    <t>Наименование показателя, услуг</t>
  </si>
  <si>
    <t>Единица измерения</t>
  </si>
  <si>
    <t>Количество в год</t>
  </si>
  <si>
    <t>Тариф (руб)</t>
  </si>
  <si>
    <t>Потребление электроэнергии</t>
  </si>
  <si>
    <t>т.кВт</t>
  </si>
  <si>
    <t>Водоснабжение</t>
  </si>
  <si>
    <t xml:space="preserve">   в том числе</t>
  </si>
  <si>
    <t>канализация</t>
  </si>
  <si>
    <t>Куб. метр</t>
  </si>
  <si>
    <t>холодная вода</t>
  </si>
  <si>
    <t>На оказание услуг по обращению с твердыми коммунальными отходами</t>
  </si>
  <si>
    <t>Оказание услуг в области метрологии по поверке средств измерений (поверка термометров, манометров)</t>
  </si>
  <si>
    <t>Техобслуживание сетей</t>
  </si>
  <si>
    <t xml:space="preserve">Дезинсекция, дератизация </t>
  </si>
  <si>
    <t>Проведение аккарицидной обработки территории</t>
  </si>
  <si>
    <t>Проведение санитарно-эпидемиологической эксперизы территории</t>
  </si>
  <si>
    <t>Обслуживание системы видеонаблюдения</t>
  </si>
  <si>
    <t>Оказание услуг по техническому обслуживанию установленных средств пожарной сигнализации</t>
  </si>
  <si>
    <t>Техническое обслуживание объектовой станции радиосистемы передачи извещений "Тандем-2М"</t>
  </si>
  <si>
    <t>Подготовка инженерных систем водоснабжения, водоотведения, теплоснабжения к прохождению ОЗП</t>
  </si>
  <si>
    <t>Расчистка и вывоз снега с кровли</t>
  </si>
  <si>
    <t>Оказание услуг по поверке внутренних пожарных кранов гидрантов водоемов</t>
  </si>
  <si>
    <t>Прочистка наружных систем канализации</t>
  </si>
  <si>
    <t>№ п/п.</t>
  </si>
  <si>
    <t>Количество человек в год</t>
  </si>
  <si>
    <t>Возмещение расходов за приобретение санитарной книжки</t>
  </si>
  <si>
    <t>Утилизация ртутьсодержащих ламп</t>
  </si>
  <si>
    <t>Оказание услуг по централизованному наблюдению за объектом и реагировании на тревожные сообщения</t>
  </si>
  <si>
    <t>Обновление программного обеспечения для столовой</t>
  </si>
  <si>
    <t>Техническая экспертиза оборудования</t>
  </si>
  <si>
    <t xml:space="preserve">Проведение  лабораторных исследований (испытаний, измерений) </t>
  </si>
  <si>
    <t>Расчет расходов по подстатье 290000 "Прочие расходы"</t>
  </si>
  <si>
    <t>Земельный налог</t>
  </si>
  <si>
    <t>Приобретение продуктов питания для проведения военно-полевых сборов</t>
  </si>
  <si>
    <t>дог</t>
  </si>
  <si>
    <t>Приобретение ГСМ</t>
  </si>
  <si>
    <t>масло моторное</t>
  </si>
  <si>
    <t>бензин А 92</t>
  </si>
  <si>
    <t>Приобретение ТЭНБ-16 (аварийный запас)</t>
  </si>
  <si>
    <t xml:space="preserve">Приобретение кабеля </t>
  </si>
  <si>
    <t>Приобретение ламп</t>
  </si>
  <si>
    <t>кисть для покраски</t>
  </si>
  <si>
    <t>валик для покраски</t>
  </si>
  <si>
    <t>краска ВДК разная 25кг</t>
  </si>
  <si>
    <t>краска противопожарная</t>
  </si>
  <si>
    <t>приобретение спецодежды</t>
  </si>
  <si>
    <t>Мыло туалетное</t>
  </si>
  <si>
    <t>АОС</t>
  </si>
  <si>
    <t xml:space="preserve">Стиральный порошок </t>
  </si>
  <si>
    <t xml:space="preserve">Метла капроновая </t>
  </si>
  <si>
    <t>Веник</t>
  </si>
  <si>
    <t>Тряпка для пола</t>
  </si>
  <si>
    <t>Мешки мусорные 30л.</t>
  </si>
  <si>
    <t>электрические лампы</t>
  </si>
  <si>
    <t>выключатели</t>
  </si>
  <si>
    <t>замки для дверей</t>
  </si>
  <si>
    <t>Приобретение посуды для столовой</t>
  </si>
  <si>
    <r>
      <t>Источник: субвенции</t>
    </r>
    <r>
      <rPr>
        <b/>
        <sz val="10"/>
        <rFont val="Times New Roman"/>
        <family val="1"/>
        <charset val="204"/>
      </rPr>
      <t xml:space="preserve"> (0702 0110074090)</t>
    </r>
  </si>
  <si>
    <t>Расчет расходов по подстатье 212000 "Прочие несоциальные выплаты персоналу в денежной форме"</t>
  </si>
  <si>
    <t>Количество сотрудников направляемых в командировку в год</t>
  </si>
  <si>
    <t>Кол-во дней</t>
  </si>
  <si>
    <t>Норма суточных расходов (руб)</t>
  </si>
  <si>
    <t>Суточные при служебных командировках и командировках на курсы повышения квалификации</t>
  </si>
  <si>
    <t>Командировки  г. Красноярск</t>
  </si>
  <si>
    <t>Тагара-Москва-Тагара</t>
  </si>
  <si>
    <t xml:space="preserve">Оплата услуг местной и  междугородней телефонной связи </t>
  </si>
  <si>
    <t>Транспортные расходы по служебным командировкам - оплата проезда в части расходов, связанных с командированием педагогических работников</t>
  </si>
  <si>
    <t>Курсы г. Красноярск</t>
  </si>
  <si>
    <t>Расходы на проживание по командировкам, курсам повышения квалификации педагогических работников</t>
  </si>
  <si>
    <t>учитель</t>
  </si>
  <si>
    <t>Курсы переподготовки</t>
  </si>
  <si>
    <t>Бумага А4, светокопия</t>
  </si>
  <si>
    <t>Бумага А4, писчая</t>
  </si>
  <si>
    <t>ручки шариковые</t>
  </si>
  <si>
    <t>Корректирующая лента BRAUBERG ULTRA, 5 мм х 12 м,</t>
  </si>
  <si>
    <t xml:space="preserve">скотч прозрачный </t>
  </si>
  <si>
    <t>Клей-карандаш ERICH KRAUSE, 8 г, 4433</t>
  </si>
  <si>
    <t>картриджи</t>
  </si>
  <si>
    <t>тетрадь общая 48л ,А5</t>
  </si>
  <si>
    <t>тетрадь общая 48л ,А4</t>
  </si>
  <si>
    <r>
      <t>Источник</t>
    </r>
    <r>
      <rPr>
        <b/>
        <sz val="10"/>
        <rFont val="Times New Roman"/>
        <family val="1"/>
        <charset val="204"/>
      </rPr>
      <t>: субвенции (07 02 0110075640)</t>
    </r>
  </si>
  <si>
    <t>Курсы  г. Красноярск</t>
  </si>
  <si>
    <t>Кодинск-Сочи-Кодинск</t>
  </si>
  <si>
    <t xml:space="preserve">Услуги Интернета </t>
  </si>
  <si>
    <t xml:space="preserve">Оплата услуг  за почтовые отправления, телеграммы, конверы,марки </t>
  </si>
  <si>
    <t>Междугородней и международной телефонной связи (переговоры)</t>
  </si>
  <si>
    <t>Заправка и восстановление картриджей, ремонт и обслуживание оргтехники</t>
  </si>
  <si>
    <t>Ремонт и обслуживание оргтехники</t>
  </si>
  <si>
    <t>Средняя стоимость проезда  (руб)</t>
  </si>
  <si>
    <t>Учитель</t>
  </si>
  <si>
    <t>Возмещение расходов при прохождении медицинского осмотра</t>
  </si>
  <si>
    <t>Проезд, проживание детей при проведении культ.масс.мероприятий</t>
  </si>
  <si>
    <t>Программное обеспечение (антивирусник)</t>
  </si>
  <si>
    <t>Расходы за электронную подпись</t>
  </si>
  <si>
    <t>Приобретение оргтехники</t>
  </si>
  <si>
    <t>МФУ лаз. А4</t>
  </si>
  <si>
    <t xml:space="preserve">Проектор </t>
  </si>
  <si>
    <t>Экран 180х180 см настенно-потолочный</t>
  </si>
  <si>
    <t>Кронштейн серый для проектора, настенно-потолочный</t>
  </si>
  <si>
    <t>напольное покрытие для гимнастики</t>
  </si>
  <si>
    <t>м2</t>
  </si>
  <si>
    <t>Учебники и художественная литература для пополнения библиотечного фонда</t>
  </si>
  <si>
    <t>учебники</t>
  </si>
  <si>
    <t>Расчет расходов по подстатье 310 "Увеличение стоимости основных средств"</t>
  </si>
  <si>
    <t>Сумма (тыс.руб)</t>
  </si>
  <si>
    <t>Приобретение (кредиторка 2014 год)</t>
  </si>
  <si>
    <t>диски</t>
  </si>
  <si>
    <t>Итого по статье 310 «Увеличение стоимости основных средств»</t>
  </si>
  <si>
    <t>тетрадь</t>
  </si>
  <si>
    <t>папки</t>
  </si>
  <si>
    <t>папка пластик.</t>
  </si>
  <si>
    <t>ш</t>
  </si>
  <si>
    <t>скоросшиватели</t>
  </si>
  <si>
    <t>альбом</t>
  </si>
  <si>
    <t>бумага А4 "Снегурочка"</t>
  </si>
  <si>
    <t>Приобретение грамот и благодарственных письм</t>
  </si>
  <si>
    <t>Приобретение бланков документов об образовании</t>
  </si>
  <si>
    <t>Приобретение призов</t>
  </si>
  <si>
    <t xml:space="preserve">      Метла</t>
  </si>
  <si>
    <t>Лопата для снега</t>
  </si>
  <si>
    <t>Ведро</t>
  </si>
  <si>
    <t>Перчатки</t>
  </si>
  <si>
    <t>Корзина для мусора</t>
  </si>
  <si>
    <t>Лампы дневного цвета</t>
  </si>
  <si>
    <t>Лампы электрические</t>
  </si>
  <si>
    <t>Плафоны</t>
  </si>
  <si>
    <t>Розетки,выключатели</t>
  </si>
  <si>
    <t>Замок врезной</t>
  </si>
  <si>
    <t>Чистящее для стекол</t>
  </si>
  <si>
    <t>Порошок стиральный</t>
  </si>
  <si>
    <t>Ферри</t>
  </si>
  <si>
    <t>Доместос</t>
  </si>
  <si>
    <t>средство для линолеума</t>
  </si>
  <si>
    <t>Таз</t>
  </si>
  <si>
    <t>Стартеры</t>
  </si>
  <si>
    <t>Набор отверток</t>
  </si>
  <si>
    <t>Тонер для принтеров</t>
  </si>
  <si>
    <t>Касета для видеокамеры</t>
  </si>
  <si>
    <t>Красящая лента к "Эпсон"</t>
  </si>
  <si>
    <t>Цветная краска для стр.принтера</t>
  </si>
  <si>
    <t>Пемолюкс</t>
  </si>
  <si>
    <t>Краска половая</t>
  </si>
  <si>
    <t>Краска белая</t>
  </si>
  <si>
    <t>банка</t>
  </si>
  <si>
    <t>Краска голубая</t>
  </si>
  <si>
    <t>Обои</t>
  </si>
  <si>
    <t>Линолеум</t>
  </si>
  <si>
    <t>рулон</t>
  </si>
  <si>
    <t>Спортивный инвентарь</t>
  </si>
  <si>
    <t>Бадминтон</t>
  </si>
  <si>
    <t>Настольные игры</t>
  </si>
  <si>
    <t>Шахматы</t>
  </si>
  <si>
    <t>Скакалки</t>
  </si>
  <si>
    <t>Шашки</t>
  </si>
  <si>
    <t>Мячи разные</t>
  </si>
  <si>
    <t>Итого по статье 340 «Увеличение стоимости материальных запасов»</t>
  </si>
  <si>
    <t>Всего :</t>
  </si>
  <si>
    <r>
      <t>Источник</t>
    </r>
    <r>
      <rPr>
        <b/>
        <sz val="10"/>
        <rFont val="Times New Roman"/>
        <family val="1"/>
        <charset val="204"/>
      </rPr>
      <t>: субвенции (07 03 0110075640)</t>
    </r>
  </si>
  <si>
    <r>
      <t>Источник  платные услуги</t>
    </r>
    <r>
      <rPr>
        <b/>
        <sz val="10"/>
        <rFont val="Times New Roman"/>
        <family val="1"/>
        <charset val="204"/>
      </rPr>
      <t xml:space="preserve"> (07 09 0110008100)</t>
    </r>
  </si>
  <si>
    <t>Соки плодоовощные, напитки витаминизированные, в т.ч. инстантные</t>
  </si>
  <si>
    <r>
      <t>Источник: субвенции</t>
    </r>
    <r>
      <rPr>
        <b/>
        <sz val="10"/>
        <rFont val="Times New Roman"/>
        <family val="1"/>
        <charset val="204"/>
      </rPr>
      <t xml:space="preserve"> (07 09 0110019910)</t>
    </r>
  </si>
  <si>
    <r>
      <t>Источник: субвенции</t>
    </r>
    <r>
      <rPr>
        <b/>
        <sz val="10"/>
        <rFont val="Times New Roman"/>
        <family val="1"/>
        <charset val="204"/>
      </rPr>
      <t xml:space="preserve"> (07 09 0110076490)</t>
    </r>
  </si>
  <si>
    <r>
      <t>Источник: субвенции</t>
    </r>
    <r>
      <rPr>
        <b/>
        <sz val="10"/>
        <rFont val="Times New Roman"/>
        <family val="1"/>
        <charset val="204"/>
      </rPr>
      <t xml:space="preserve"> (10 03 01100075540)</t>
    </r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</si>
  <si>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</si>
  <si>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 xml:space="preserve">стиральный порошок </t>
  </si>
  <si>
    <t xml:space="preserve">метла капроновая </t>
  </si>
  <si>
    <t>веник</t>
  </si>
  <si>
    <t>чистящее средство</t>
  </si>
  <si>
    <t>мешки мусорные 30л.</t>
  </si>
  <si>
    <t>моющее средство</t>
  </si>
  <si>
    <t>ведро оцинковое</t>
  </si>
  <si>
    <r>
      <t>Источник: субвенции</t>
    </r>
    <r>
      <rPr>
        <b/>
        <sz val="10"/>
        <rFont val="Times New Roman"/>
        <family val="1"/>
        <charset val="204"/>
      </rPr>
      <t xml:space="preserve"> (10 03 01100075660)</t>
    </r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</si>
  <si>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</si>
  <si>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 xml:space="preserve"> Расчет расходов по подстатье 262000 "Пособия, компенсации и иные социальные выплаты гражданам"</t>
  </si>
  <si>
    <t>Денежная компенсация ОВЗ на дому</t>
  </si>
  <si>
    <t>Продукты питания малообеспеченные</t>
  </si>
  <si>
    <r>
      <t>Источник  текущие расходы софинансирование</t>
    </r>
    <r>
      <rPr>
        <b/>
        <sz val="10"/>
        <rFont val="Times New Roman"/>
        <family val="1"/>
        <charset val="204"/>
      </rPr>
      <t xml:space="preserve"> (1003 01100L3040)</t>
    </r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</si>
  <si>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</si>
  <si>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r>
      <t>Источник  субсидии краевой бюджет</t>
    </r>
    <r>
      <rPr>
        <b/>
        <sz val="10"/>
        <rFont val="Times New Roman"/>
        <family val="1"/>
        <charset val="204"/>
      </rPr>
      <t xml:space="preserve"> (1003 01100L3040)</t>
    </r>
  </si>
  <si>
    <r>
      <t>Источник  субсидии федеральный бюджет</t>
    </r>
    <r>
      <rPr>
        <b/>
        <sz val="10"/>
        <rFont val="Times New Roman"/>
        <family val="1"/>
        <charset val="204"/>
      </rPr>
      <t xml:space="preserve"> (1003 01100L3040)</t>
    </r>
  </si>
  <si>
    <t>Директор МКОУ Тагарская СОШ</t>
  </si>
  <si>
    <t>Молоко, молочная и кисломолочные продукция</t>
  </si>
  <si>
    <t>Творог (5% - 9% м.ж.д.)</t>
  </si>
  <si>
    <t>Сметана</t>
  </si>
  <si>
    <t xml:space="preserve">Сыр </t>
  </si>
  <si>
    <t>Мясо 1-й категории</t>
  </si>
  <si>
    <t xml:space="preserve">Птица (куры, цыплята-бройлеры, индейка - потрошеная, 1 кат.)                                   </t>
  </si>
  <si>
    <t>Субпродукты (печень, язык, сердце)</t>
  </si>
  <si>
    <t>Рыба (филе), в т.ч. Филе слабо или малосоленое</t>
  </si>
  <si>
    <t>Яйцо шт.</t>
  </si>
  <si>
    <t>Овощи (свежие, замороженные, консервированные), включая соленые и квашеные (не более 10% от общего количества овощей), в т.ч. Томат-пюре, зелень, г</t>
  </si>
  <si>
    <t>Фрукты свежие</t>
  </si>
  <si>
    <t>Сухофрукты</t>
  </si>
  <si>
    <t>Сок фруктовые и овощные</t>
  </si>
  <si>
    <t>Витаминизированные напитки</t>
  </si>
  <si>
    <t>Хлеб ржаной</t>
  </si>
  <si>
    <t xml:space="preserve">Хлеб пшеничный </t>
  </si>
  <si>
    <t>Крупы, бобовые</t>
  </si>
  <si>
    <t>Масло сливочное</t>
  </si>
  <si>
    <t>Сахар (в том числе для приготовления блюд и напитков, в случае использования пищевой продукциипромышленного выпуска, содержащих сахар, выдача сахара должна быть уменьшена в зависимости от его содержания в используемом готовой пищевой продукции)</t>
  </si>
  <si>
    <t>Крахмал</t>
  </si>
  <si>
    <t xml:space="preserve">Фрукты свежие          </t>
  </si>
  <si>
    <t>Мясо 1 категории</t>
  </si>
  <si>
    <t>Птица (цыплята-бройлеры потрошеные - 1 кат.)</t>
  </si>
  <si>
    <t xml:space="preserve">Молоко </t>
  </si>
  <si>
    <t>Кисломолочная пищевая продукция</t>
  </si>
  <si>
    <t>Творог (5%-9% м.д.ж.)</t>
  </si>
  <si>
    <t xml:space="preserve">Сметана </t>
  </si>
  <si>
    <t xml:space="preserve">Яйцо, шт.      </t>
  </si>
  <si>
    <t>Специи</t>
  </si>
  <si>
    <t xml:space="preserve">Соль пищевая поваренная йодированная                          </t>
  </si>
  <si>
    <t>Предоставление и распределение иных межбюджетных трансфертов бюджетам муниципальных образований Кежемского района за содействие развитию налогового потенциала</t>
  </si>
  <si>
    <t>0110077450</t>
  </si>
  <si>
    <t>225010</t>
  </si>
  <si>
    <t>РАСЧЕТЫ К БЮДЖЕТНОЙ СМЕТЕ на 2024 год</t>
  </si>
  <si>
    <t>Приобретение рецеркулятора, утюга</t>
  </si>
  <si>
    <t>Программное обеспечение</t>
  </si>
  <si>
    <t>7</t>
  </si>
  <si>
    <t>Приобретение мед книжки</t>
  </si>
  <si>
    <t>горячая вода</t>
  </si>
  <si>
    <t>3 Куб. метр</t>
  </si>
  <si>
    <t xml:space="preserve">Проверка на огнезащиту деревянных конструкций </t>
  </si>
  <si>
    <t>Проведение  лабораторных исследований (испытаний, измерений) производственный контроль, испытание лестниц</t>
  </si>
  <si>
    <t>Осмотр и испытание наружн. Маршевых пож.лестниц</t>
  </si>
  <si>
    <t>Оказание медицинских услуг (исследование  анализов ротавирус)</t>
  </si>
  <si>
    <t>Оказание медицинских услуг (энторобиоз)</t>
  </si>
  <si>
    <t>29</t>
  </si>
  <si>
    <t xml:space="preserve">Экономист </t>
  </si>
  <si>
    <t>Е.Н. Базилевская</t>
  </si>
  <si>
    <t>Руководитель</t>
  </si>
  <si>
    <t>Н.М. Журавлева</t>
  </si>
  <si>
    <t>26</t>
  </si>
  <si>
    <t>29.12.2023</t>
  </si>
  <si>
    <t>мк</t>
  </si>
  <si>
    <t>март</t>
  </si>
  <si>
    <t>апрель</t>
  </si>
  <si>
    <t>январь</t>
  </si>
  <si>
    <t>февраль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</si>
  <si>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</si>
  <si>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</si>
  <si>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</si>
  <si>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</si>
  <si>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</si>
  <si>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</si>
  <si>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</si>
  <si>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</si>
  <si>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</si>
  <si>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остаток</t>
  </si>
  <si>
    <t>№ 25 Поток</t>
  </si>
  <si>
    <t>№ 100 Красноярск энергосбыт</t>
  </si>
  <si>
    <t>№ 2 Баязет</t>
  </si>
  <si>
    <t>№ 1 Баязет</t>
  </si>
  <si>
    <t>№ 1-2024 МУАТП</t>
  </si>
  <si>
    <t>№ ТО -316/24 ЭЛСИБ</t>
  </si>
  <si>
    <t>№ 5/24-35 Вневед охр.</t>
  </si>
  <si>
    <t>№ 23-к Поток</t>
  </si>
  <si>
    <t>№ 22-в Поток</t>
  </si>
  <si>
    <t>№ 1347 Красноярскэнергосбыт</t>
  </si>
  <si>
    <t xml:space="preserve">итого </t>
  </si>
  <si>
    <t>№ СТЗ-23-00273/К/Б Автоспецбаза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</si>
</sst>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_-* #,##0.00\ _р_._-;\-* #,##0.00\ _р_._-;_-* &quot;-&quot;??\ _р_._-;_-@_-"/>
    <numFmt numFmtId="167" formatCode="[$€-2]\ ###,000_);[Red]\([$€-2]\ ###,000\)"/>
    <numFmt numFmtId="168" formatCode="0.000"/>
    <numFmt numFmtId="169" formatCode="#,##0.000"/>
    <numFmt numFmtId="170" formatCode="#,##0.0"/>
    <numFmt numFmtId="171" formatCode="0.0"/>
    <numFmt numFmtId="172" formatCode="#,##0.00_ ;\-#,##0.00\ "/>
    <numFmt numFmtId="173" formatCode="#,##0.0000"/>
    <numFmt numFmtId="174" formatCode="#,##0_ ;\-#,##0\ "/>
    <numFmt numFmtId="175" formatCode="_-* #,##0\ _р_._-;\-* #,##0\ _р_._-;_-* &quot;-&quot;\ _р_.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color theme="1"/>
      <name val="Calibri"/>
      <family val="2"/>
      <charset val="204"/>
      <scheme val="minor"/>
    </font>
    <font>
      <sz val="10"/>
      <color theme="3" tint="0.3999755851924192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i/>
      <sz val="10"/>
      <color theme="3" tint="0.39997558519241921"/>
      <name val="Times New Roman"/>
      <family val="1"/>
      <charset val="204"/>
    </font>
    <font>
      <sz val="8"/>
      <color theme="3" tint="0.39997558519241921"/>
      <name val="Times New Roman"/>
      <family val="1"/>
      <charset val="204"/>
    </font>
    <font>
      <b/>
      <i/>
      <sz val="10"/>
      <color theme="3" tint="0.39997558519241921"/>
      <name val="Times New Roman"/>
      <family val="1"/>
      <charset val="204"/>
    </font>
    <font>
      <i/>
      <sz val="8"/>
      <color theme="3" tint="0.3999755851924192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3" applyNumberFormat="0" applyAlignment="0" applyProtection="0"/>
    <xf numFmtId="0" fontId="11" fillId="20" borderId="14" applyNumberFormat="0" applyAlignment="0" applyProtection="0"/>
    <xf numFmtId="0" fontId="12" fillId="20" borderId="1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1" borderId="1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20" fillId="0" borderId="0"/>
    <xf numFmtId="0" fontId="3" fillId="0" borderId="0"/>
    <xf numFmtId="0" fontId="4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3" borderId="20" applyNumberFormat="0" applyFont="0" applyAlignment="0" applyProtection="0"/>
    <xf numFmtId="0" fontId="20" fillId="23" borderId="20" applyNumberFormat="0" applyFont="0" applyAlignment="0" applyProtection="0"/>
    <xf numFmtId="0" fontId="23" fillId="0" borderId="21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5" fillId="0" borderId="0"/>
    <xf numFmtId="9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23" borderId="20" applyNumberFormat="0" applyFont="0" applyAlignment="0" applyProtection="0"/>
    <xf numFmtId="0" fontId="20" fillId="23" borderId="20" applyNumberFormat="0" applyFont="0" applyAlignment="0" applyProtection="0"/>
    <xf numFmtId="164" fontId="8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/>
    <xf numFmtId="0" fontId="4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</cellStyleXfs>
  <cellXfs count="638">
    <xf numFmtId="0" fontId="0" fillId="0" borderId="0" xfId="0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6" fillId="0" borderId="0" xfId="1" applyFont="1" applyAlignme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28" fillId="0" borderId="0" xfId="1" applyFont="1" applyAlignment="1">
      <alignment horizontal="center"/>
    </xf>
    <xf numFmtId="0" fontId="28" fillId="0" borderId="2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8" fillId="0" borderId="3" xfId="1" applyFont="1" applyBorder="1" applyAlignment="1">
      <alignment horizontal="right" vertical="center"/>
    </xf>
    <xf numFmtId="0" fontId="28" fillId="0" borderId="3" xfId="1" applyFont="1" applyBorder="1" applyAlignment="1">
      <alignment horizontal="left" vertical="center"/>
    </xf>
    <xf numFmtId="0" fontId="28" fillId="0" borderId="4" xfId="1" applyFont="1" applyBorder="1" applyAlignment="1">
      <alignment horizontal="center" vertical="center"/>
    </xf>
    <xf numFmtId="0" fontId="28" fillId="0" borderId="0" xfId="1" applyFont="1" applyAlignment="1">
      <alignment horizontal="left"/>
    </xf>
    <xf numFmtId="0" fontId="28" fillId="0" borderId="0" xfId="1" applyFont="1" applyAlignment="1">
      <alignment horizontal="right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NumberFormat="1" applyFont="1" applyFill="1" applyBorder="1" applyAlignment="1" applyProtection="1">
      <alignment vertical="center"/>
    </xf>
    <xf numFmtId="4" fontId="29" fillId="0" borderId="0" xfId="49" applyNumberFormat="1" applyFont="1" applyFill="1" applyBorder="1" applyAlignment="1" applyProtection="1">
      <alignment horizontal="right" vertical="center"/>
    </xf>
    <xf numFmtId="0" fontId="6" fillId="0" borderId="0" xfId="67" applyFont="1" applyAlignment="1">
      <alignment horizontal="center"/>
    </xf>
    <xf numFmtId="0" fontId="29" fillId="0" borderId="0" xfId="67" applyFont="1"/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Font="1" applyAlignment="1">
      <alignment horizontal="right" vertical="center"/>
    </xf>
    <xf numFmtId="0" fontId="29" fillId="0" borderId="0" xfId="49" applyNumberFormat="1" applyFont="1" applyFill="1" applyBorder="1" applyAlignment="1" applyProtection="1">
      <alignment vertical="top"/>
    </xf>
    <xf numFmtId="4" fontId="29" fillId="0" borderId="0" xfId="49" applyNumberFormat="1" applyFont="1" applyFill="1" applyBorder="1" applyAlignment="1" applyProtection="1">
      <alignment horizontal="right" vertical="top"/>
    </xf>
    <xf numFmtId="0" fontId="29" fillId="0" borderId="7" xfId="49" applyNumberFormat="1" applyFont="1" applyFill="1" applyBorder="1" applyAlignment="1" applyProtection="1">
      <alignment horizontal="center" vertical="top" wrapText="1"/>
    </xf>
    <xf numFmtId="0" fontId="29" fillId="0" borderId="7" xfId="49" applyNumberFormat="1" applyFont="1" applyFill="1" applyBorder="1" applyAlignment="1" applyProtection="1">
      <alignment horizontal="center" vertical="center"/>
    </xf>
    <xf numFmtId="0" fontId="29" fillId="0" borderId="7" xfId="49" applyNumberFormat="1" applyFont="1" applyFill="1" applyBorder="1" applyAlignment="1" applyProtection="1">
      <alignment horizontal="center" vertical="center" wrapText="1"/>
    </xf>
    <xf numFmtId="4" fontId="29" fillId="0" borderId="7" xfId="49" applyNumberFormat="1" applyFont="1" applyFill="1" applyBorder="1" applyAlignment="1" applyProtection="1">
      <alignment horizontal="center" vertical="center" wrapText="1"/>
    </xf>
    <xf numFmtId="0" fontId="29" fillId="0" borderId="7" xfId="49" applyNumberFormat="1" applyFont="1" applyFill="1" applyBorder="1" applyAlignment="1" applyProtection="1">
      <alignment horizontal="center" vertical="top"/>
    </xf>
    <xf numFmtId="0" fontId="29" fillId="0" borderId="7" xfId="49" applyNumberFormat="1" applyFont="1" applyFill="1" applyBorder="1" applyAlignment="1" applyProtection="1">
      <alignment horizontal="left" vertical="top" indent="2"/>
    </xf>
    <xf numFmtId="3" fontId="29" fillId="0" borderId="7" xfId="49" applyNumberFormat="1" applyFont="1" applyFill="1" applyBorder="1" applyAlignment="1" applyProtection="1">
      <alignment horizontal="center" vertical="top"/>
    </xf>
    <xf numFmtId="0" fontId="29" fillId="0" borderId="7" xfId="49" applyNumberFormat="1" applyFont="1" applyFill="1" applyBorder="1" applyAlignment="1" applyProtection="1">
      <alignment horizontal="left" vertical="top" wrapText="1"/>
    </xf>
    <xf numFmtId="0" fontId="29" fillId="0" borderId="7" xfId="49" applyNumberFormat="1" applyFont="1" applyFill="1" applyBorder="1" applyAlignment="1" applyProtection="1">
      <alignment horizontal="right" vertical="center"/>
    </xf>
    <xf numFmtId="1" fontId="29" fillId="0" borderId="7" xfId="49" applyNumberFormat="1" applyFont="1" applyFill="1" applyBorder="1" applyAlignment="1" applyProtection="1">
      <alignment vertical="center"/>
    </xf>
    <xf numFmtId="4" fontId="29" fillId="0" borderId="7" xfId="49" applyNumberFormat="1" applyFont="1" applyFill="1" applyBorder="1" applyAlignment="1" applyProtection="1">
      <alignment horizontal="right" vertical="center"/>
    </xf>
    <xf numFmtId="0" fontId="29" fillId="0" borderId="7" xfId="49" applyNumberFormat="1" applyFont="1" applyFill="1" applyBorder="1" applyAlignment="1" applyProtection="1">
      <alignment vertical="top"/>
    </xf>
    <xf numFmtId="0" fontId="29" fillId="0" borderId="7" xfId="49" applyNumberFormat="1" applyFont="1" applyFill="1" applyBorder="1" applyAlignment="1" applyProtection="1">
      <alignment horizontal="left" vertical="top"/>
    </xf>
    <xf numFmtId="168" fontId="29" fillId="0" borderId="7" xfId="49" applyNumberFormat="1" applyFont="1" applyFill="1" applyBorder="1" applyAlignment="1" applyProtection="1">
      <alignment vertical="center"/>
    </xf>
    <xf numFmtId="0" fontId="30" fillId="0" borderId="7" xfId="49" applyNumberFormat="1" applyFont="1" applyFill="1" applyBorder="1" applyAlignment="1" applyProtection="1">
      <alignment horizontal="left" vertical="center" wrapText="1"/>
    </xf>
    <xf numFmtId="1" fontId="29" fillId="0" borderId="7" xfId="49" applyNumberFormat="1" applyFont="1" applyFill="1" applyBorder="1" applyAlignment="1" applyProtection="1">
      <alignment horizontal="center" vertical="center"/>
    </xf>
    <xf numFmtId="0" fontId="30" fillId="24" borderId="7" xfId="49" applyNumberFormat="1" applyFont="1" applyFill="1" applyBorder="1" applyAlignment="1" applyProtection="1">
      <alignment horizontal="left" vertical="top"/>
    </xf>
    <xf numFmtId="0" fontId="29" fillId="24" borderId="7" xfId="49" applyNumberFormat="1" applyFont="1" applyFill="1" applyBorder="1" applyAlignment="1" applyProtection="1">
      <alignment horizontal="left" vertical="top"/>
    </xf>
    <xf numFmtId="168" fontId="29" fillId="24" borderId="7" xfId="49" applyNumberFormat="1" applyFont="1" applyFill="1" applyBorder="1" applyAlignment="1" applyProtection="1">
      <alignment vertical="center"/>
    </xf>
    <xf numFmtId="1" fontId="29" fillId="24" borderId="7" xfId="49" applyNumberFormat="1" applyFont="1" applyFill="1" applyBorder="1" applyAlignment="1" applyProtection="1">
      <alignment vertical="center"/>
    </xf>
    <xf numFmtId="4" fontId="30" fillId="24" borderId="7" xfId="49" applyNumberFormat="1" applyFont="1" applyFill="1" applyBorder="1" applyAlignment="1" applyProtection="1">
      <alignment horizontal="right" vertical="center"/>
    </xf>
    <xf numFmtId="169" fontId="6" fillId="0" borderId="0" xfId="67" applyNumberFormat="1" applyFont="1" applyAlignment="1">
      <alignment horizontal="center"/>
    </xf>
    <xf numFmtId="168" fontId="29" fillId="0" borderId="0" xfId="67" applyNumberFormat="1" applyFont="1"/>
    <xf numFmtId="0" fontId="30" fillId="0" borderId="7" xfId="49" applyNumberFormat="1" applyFont="1" applyFill="1" applyBorder="1" applyAlignment="1" applyProtection="1">
      <alignment horizontal="center" vertical="top"/>
    </xf>
    <xf numFmtId="0" fontId="30" fillId="0" borderId="7" xfId="49" applyNumberFormat="1" applyFont="1" applyFill="1" applyBorder="1" applyAlignment="1" applyProtection="1">
      <alignment horizontal="left" vertical="top"/>
    </xf>
    <xf numFmtId="0" fontId="29" fillId="0" borderId="7" xfId="49" applyNumberFormat="1" applyFont="1" applyFill="1" applyBorder="1" applyAlignment="1" applyProtection="1">
      <alignment horizontal="center"/>
    </xf>
    <xf numFmtId="3" fontId="29" fillId="0" borderId="7" xfId="49" applyNumberFormat="1" applyFont="1" applyFill="1" applyBorder="1" applyAlignment="1" applyProtection="1">
      <alignment horizontal="center" vertical="center"/>
    </xf>
    <xf numFmtId="170" fontId="29" fillId="0" borderId="7" xfId="49" applyNumberFormat="1" applyFont="1" applyFill="1" applyBorder="1" applyAlignment="1" applyProtection="1">
      <alignment vertical="center"/>
    </xf>
    <xf numFmtId="0" fontId="30" fillId="24" borderId="7" xfId="49" applyNumberFormat="1" applyFont="1" applyFill="1" applyBorder="1" applyAlignment="1" applyProtection="1">
      <alignment horizontal="left"/>
    </xf>
    <xf numFmtId="169" fontId="29" fillId="24" borderId="7" xfId="49" applyNumberFormat="1" applyFont="1" applyFill="1" applyBorder="1" applyAlignment="1" applyProtection="1">
      <alignment vertical="center"/>
    </xf>
    <xf numFmtId="0" fontId="29" fillId="0" borderId="7" xfId="49" applyNumberFormat="1" applyFont="1" applyFill="1" applyBorder="1" applyAlignment="1" applyProtection="1">
      <alignment vertical="center"/>
    </xf>
    <xf numFmtId="0" fontId="30" fillId="0" borderId="7" xfId="49" applyNumberFormat="1" applyFont="1" applyFill="1" applyBorder="1" applyAlignment="1" applyProtection="1">
      <alignment horizontal="center" vertical="center"/>
    </xf>
    <xf numFmtId="49" fontId="30" fillId="0" borderId="7" xfId="49" applyNumberFormat="1" applyFont="1" applyFill="1" applyBorder="1" applyAlignment="1" applyProtection="1">
      <alignment vertical="center" wrapText="1"/>
    </xf>
    <xf numFmtId="49" fontId="29" fillId="0" borderId="7" xfId="49" applyNumberFormat="1" applyFont="1" applyFill="1" applyBorder="1" applyAlignment="1" applyProtection="1">
      <alignment horizontal="center" vertical="center" wrapText="1"/>
    </xf>
    <xf numFmtId="0" fontId="30" fillId="0" borderId="7" xfId="49" applyNumberFormat="1" applyFont="1" applyFill="1" applyBorder="1" applyAlignment="1" applyProtection="1">
      <alignment horizontal="left" vertical="center"/>
    </xf>
    <xf numFmtId="0" fontId="30" fillId="0" borderId="7" xfId="49" applyNumberFormat="1" applyFont="1" applyFill="1" applyBorder="1" applyAlignment="1" applyProtection="1">
      <alignment vertical="center"/>
    </xf>
    <xf numFmtId="4" fontId="30" fillId="25" borderId="7" xfId="49" applyNumberFormat="1" applyFont="1" applyFill="1" applyBorder="1" applyAlignment="1" applyProtection="1">
      <alignment horizontal="right" vertical="center"/>
    </xf>
    <xf numFmtId="49" fontId="29" fillId="0" borderId="7" xfId="49" applyNumberFormat="1" applyFont="1" applyFill="1" applyBorder="1" applyAlignment="1" applyProtection="1">
      <alignment vertical="center" wrapText="1"/>
    </xf>
    <xf numFmtId="4" fontId="29" fillId="0" borderId="7" xfId="49" applyNumberFormat="1" applyFont="1" applyFill="1" applyBorder="1" applyAlignment="1" applyProtection="1">
      <alignment horizontal="center" vertical="center"/>
    </xf>
    <xf numFmtId="4" fontId="29" fillId="25" borderId="7" xfId="49" applyNumberFormat="1" applyFont="1" applyFill="1" applyBorder="1" applyAlignment="1" applyProtection="1">
      <alignment horizontal="right" vertical="center"/>
    </xf>
    <xf numFmtId="0" fontId="29" fillId="24" borderId="7" xfId="49" applyNumberFormat="1" applyFont="1" applyFill="1" applyBorder="1" applyAlignment="1" applyProtection="1">
      <alignment horizontal="center" vertical="center"/>
    </xf>
    <xf numFmtId="49" fontId="30" fillId="24" borderId="7" xfId="49" applyNumberFormat="1" applyFont="1" applyFill="1" applyBorder="1" applyAlignment="1" applyProtection="1">
      <alignment vertical="center" wrapText="1"/>
    </xf>
    <xf numFmtId="49" fontId="29" fillId="24" borderId="7" xfId="49" applyNumberFormat="1" applyFont="1" applyFill="1" applyBorder="1" applyAlignment="1" applyProtection="1">
      <alignment vertical="center" wrapText="1"/>
    </xf>
    <xf numFmtId="0" fontId="29" fillId="24" borderId="7" xfId="49" applyNumberFormat="1" applyFont="1" applyFill="1" applyBorder="1" applyAlignment="1" applyProtection="1">
      <alignment vertical="center"/>
    </xf>
    <xf numFmtId="4" fontId="29" fillId="24" borderId="7" xfId="49" applyNumberFormat="1" applyFont="1" applyFill="1" applyBorder="1" applyAlignment="1" applyProtection="1">
      <alignment horizontal="center" vertical="center"/>
    </xf>
    <xf numFmtId="49" fontId="30" fillId="0" borderId="0" xfId="49" applyNumberFormat="1" applyFont="1" applyFill="1" applyBorder="1" applyAlignment="1" applyProtection="1">
      <alignment vertical="center" wrapText="1"/>
    </xf>
    <xf numFmtId="49" fontId="29" fillId="0" borderId="0" xfId="49" applyNumberFormat="1" applyFont="1" applyFill="1" applyBorder="1" applyAlignment="1" applyProtection="1">
      <alignment vertical="center" wrapText="1"/>
    </xf>
    <xf numFmtId="4" fontId="29" fillId="0" borderId="0" xfId="49" applyNumberFormat="1" applyFont="1" applyFill="1" applyBorder="1" applyAlignment="1" applyProtection="1">
      <alignment horizontal="center" vertical="center"/>
    </xf>
    <xf numFmtId="4" fontId="30" fillId="0" borderId="0" xfId="49" applyNumberFormat="1" applyFont="1" applyFill="1" applyBorder="1" applyAlignment="1" applyProtection="1">
      <alignment horizontal="right" vertical="center"/>
    </xf>
    <xf numFmtId="0" fontId="6" fillId="0" borderId="0" xfId="67" applyFont="1" applyFill="1" applyAlignment="1">
      <alignment horizontal="center"/>
    </xf>
    <xf numFmtId="0" fontId="29" fillId="0" borderId="0" xfId="67" applyFont="1" applyFill="1"/>
    <xf numFmtId="0" fontId="30" fillId="0" borderId="0" xfId="49" applyNumberFormat="1" applyFont="1" applyFill="1" applyBorder="1" applyAlignment="1" applyProtection="1">
      <alignment vertical="center"/>
    </xf>
    <xf numFmtId="49" fontId="29" fillId="0" borderId="0" xfId="49" applyNumberFormat="1" applyFont="1" applyFill="1" applyBorder="1" applyAlignment="1" applyProtection="1">
      <alignment vertical="center"/>
    </xf>
    <xf numFmtId="49" fontId="29" fillId="0" borderId="7" xfId="49" applyNumberFormat="1" applyFont="1" applyFill="1" applyBorder="1" applyAlignment="1" applyProtection="1">
      <alignment horizontal="left" vertical="center" wrapText="1"/>
    </xf>
    <xf numFmtId="2" fontId="29" fillId="0" borderId="7" xfId="49" applyNumberFormat="1" applyFont="1" applyFill="1" applyBorder="1" applyAlignment="1" applyProtection="1">
      <alignment horizontal="center" vertical="center"/>
    </xf>
    <xf numFmtId="49" fontId="30" fillId="24" borderId="7" xfId="49" applyNumberFormat="1" applyFont="1" applyFill="1" applyBorder="1" applyAlignment="1" applyProtection="1">
      <alignment horizontal="left" vertical="center" wrapText="1"/>
    </xf>
    <xf numFmtId="0" fontId="29" fillId="24" borderId="7" xfId="67" applyFont="1" applyFill="1" applyBorder="1" applyAlignment="1">
      <alignment vertical="center" wrapText="1"/>
    </xf>
    <xf numFmtId="4" fontId="30" fillId="24" borderId="7" xfId="67" applyNumberFormat="1" applyFont="1" applyFill="1" applyBorder="1" applyAlignment="1">
      <alignment horizontal="right" vertical="center" wrapText="1"/>
    </xf>
    <xf numFmtId="0" fontId="29" fillId="0" borderId="0" xfId="49" applyNumberFormat="1" applyFont="1" applyFill="1" applyBorder="1" applyAlignment="1" applyProtection="1">
      <alignment horizontal="left" vertical="center" indent="2"/>
    </xf>
    <xf numFmtId="2" fontId="29" fillId="0" borderId="0" xfId="49" applyNumberFormat="1" applyFont="1" applyFill="1" applyBorder="1" applyAlignment="1" applyProtection="1">
      <alignment horizontal="center" vertical="center"/>
    </xf>
    <xf numFmtId="4" fontId="29" fillId="0" borderId="0" xfId="49" applyNumberFormat="1" applyFont="1" applyFill="1" applyBorder="1" applyAlignment="1" applyProtection="1">
      <alignment horizontal="right" vertical="center" wrapText="1"/>
    </xf>
    <xf numFmtId="0" fontId="28" fillId="0" borderId="7" xfId="49" applyNumberFormat="1" applyFont="1" applyFill="1" applyBorder="1" applyAlignment="1" applyProtection="1">
      <alignment horizontal="center" vertical="center" wrapText="1"/>
    </xf>
    <xf numFmtId="0" fontId="28" fillId="0" borderId="7" xfId="49" applyNumberFormat="1" applyFont="1" applyFill="1" applyBorder="1" applyAlignment="1" applyProtection="1">
      <alignment horizontal="center" vertical="center"/>
    </xf>
    <xf numFmtId="4" fontId="28" fillId="0" borderId="7" xfId="49" applyNumberFormat="1" applyFont="1" applyFill="1" applyBorder="1" applyAlignment="1" applyProtection="1">
      <alignment horizontal="center" vertical="center" wrapText="1"/>
    </xf>
    <xf numFmtId="49" fontId="28" fillId="0" borderId="7" xfId="49" applyNumberFormat="1" applyFont="1" applyFill="1" applyBorder="1" applyAlignment="1" applyProtection="1">
      <alignment horizontal="center" vertical="center"/>
    </xf>
    <xf numFmtId="0" fontId="29" fillId="0" borderId="7" xfId="67" applyFont="1" applyBorder="1" applyAlignment="1">
      <alignment vertical="center" wrapText="1"/>
    </xf>
    <xf numFmtId="0" fontId="30" fillId="24" borderId="7" xfId="49" applyNumberFormat="1" applyFont="1" applyFill="1" applyBorder="1" applyAlignment="1" applyProtection="1">
      <alignment horizontal="center" vertical="center"/>
    </xf>
    <xf numFmtId="49" fontId="30" fillId="24" borderId="7" xfId="49" applyNumberFormat="1" applyFont="1" applyFill="1" applyBorder="1" applyAlignment="1" applyProtection="1">
      <alignment horizontal="left" vertical="center"/>
    </xf>
    <xf numFmtId="0" fontId="29" fillId="24" borderId="7" xfId="49" applyNumberFormat="1" applyFont="1" applyFill="1" applyBorder="1" applyAlignment="1" applyProtection="1">
      <alignment horizontal="left" vertical="center"/>
    </xf>
    <xf numFmtId="3" fontId="29" fillId="24" borderId="7" xfId="49" applyNumberFormat="1" applyFont="1" applyFill="1" applyBorder="1" applyAlignment="1" applyProtection="1">
      <alignment vertical="center"/>
    </xf>
    <xf numFmtId="0" fontId="30" fillId="0" borderId="22" xfId="49" applyNumberFormat="1" applyFont="1" applyFill="1" applyBorder="1" applyAlignment="1" applyProtection="1">
      <alignment horizontal="center" vertical="center"/>
    </xf>
    <xf numFmtId="0" fontId="29" fillId="0" borderId="22" xfId="49" applyNumberFormat="1" applyFont="1" applyFill="1" applyBorder="1" applyAlignment="1" applyProtection="1">
      <alignment horizontal="left" vertical="center"/>
    </xf>
    <xf numFmtId="0" fontId="29" fillId="0" borderId="22" xfId="49" applyNumberFormat="1" applyFont="1" applyFill="1" applyBorder="1" applyAlignment="1" applyProtection="1">
      <alignment vertical="center"/>
    </xf>
    <xf numFmtId="3" fontId="29" fillId="0" borderId="22" xfId="49" applyNumberFormat="1" applyFont="1" applyFill="1" applyBorder="1" applyAlignment="1" applyProtection="1">
      <alignment vertical="center"/>
    </xf>
    <xf numFmtId="4" fontId="30" fillId="0" borderId="22" xfId="49" applyNumberFormat="1" applyFont="1" applyFill="1" applyBorder="1" applyAlignment="1" applyProtection="1">
      <alignment horizontal="right" vertical="center"/>
    </xf>
    <xf numFmtId="0" fontId="29" fillId="0" borderId="0" xfId="49" applyNumberFormat="1" applyFont="1" applyFill="1" applyBorder="1" applyAlignment="1" applyProtection="1">
      <alignment horizontal="left" vertical="center"/>
    </xf>
    <xf numFmtId="3" fontId="29" fillId="0" borderId="0" xfId="49" applyNumberFormat="1" applyFont="1" applyFill="1" applyBorder="1" applyAlignment="1" applyProtection="1">
      <alignment vertical="center"/>
    </xf>
    <xf numFmtId="0" fontId="30" fillId="0" borderId="0" xfId="49" applyNumberFormat="1" applyFont="1" applyFill="1" applyBorder="1" applyAlignment="1" applyProtection="1">
      <alignment horizontal="left" vertical="center" wrapText="1"/>
    </xf>
    <xf numFmtId="3" fontId="29" fillId="0" borderId="0" xfId="49" applyNumberFormat="1" applyFont="1" applyFill="1" applyBorder="1" applyAlignment="1" applyProtection="1">
      <alignment horizontal="center" vertical="center"/>
    </xf>
    <xf numFmtId="4" fontId="30" fillId="26" borderId="0" xfId="49" applyNumberFormat="1" applyFont="1" applyFill="1" applyBorder="1" applyAlignment="1" applyProtection="1">
      <alignment horizontal="right" vertical="center"/>
    </xf>
    <xf numFmtId="49" fontId="29" fillId="26" borderId="7" xfId="49" applyNumberFormat="1" applyFont="1" applyFill="1" applyBorder="1" applyAlignment="1" applyProtection="1">
      <alignment horizontal="left" vertical="center" wrapText="1"/>
    </xf>
    <xf numFmtId="49" fontId="29" fillId="26" borderId="7" xfId="49" applyNumberFormat="1" applyFont="1" applyFill="1" applyBorder="1" applyAlignment="1" applyProtection="1">
      <alignment horizontal="center" vertical="center" wrapText="1"/>
    </xf>
    <xf numFmtId="166" fontId="29" fillId="0" borderId="7" xfId="54" applyFont="1" applyFill="1" applyBorder="1" applyAlignment="1" applyProtection="1">
      <alignment horizontal="center" vertical="center"/>
    </xf>
    <xf numFmtId="0" fontId="30" fillId="24" borderId="7" xfId="49" applyNumberFormat="1" applyFont="1" applyFill="1" applyBorder="1" applyAlignment="1" applyProtection="1">
      <alignment vertical="center"/>
    </xf>
    <xf numFmtId="0" fontId="6" fillId="0" borderId="0" xfId="67" applyFont="1" applyBorder="1" applyAlignment="1">
      <alignment horizontal="center"/>
    </xf>
    <xf numFmtId="0" fontId="29" fillId="0" borderId="0" xfId="67" applyFont="1" applyBorder="1"/>
    <xf numFmtId="0" fontId="29" fillId="0" borderId="7" xfId="49" applyNumberFormat="1" applyFont="1" applyFill="1" applyBorder="1" applyAlignment="1" applyProtection="1">
      <alignment vertical="center" wrapText="1"/>
    </xf>
    <xf numFmtId="49" fontId="30" fillId="0" borderId="7" xfId="49" applyNumberFormat="1" applyFont="1" applyFill="1" applyBorder="1" applyAlignment="1" applyProtection="1">
      <alignment horizontal="left" vertical="center" wrapText="1"/>
    </xf>
    <xf numFmtId="166" fontId="29" fillId="0" borderId="7" xfId="57" applyNumberFormat="1" applyFont="1" applyFill="1" applyBorder="1" applyAlignment="1" applyProtection="1">
      <alignment vertical="center"/>
    </xf>
    <xf numFmtId="1" fontId="29" fillId="0" borderId="7" xfId="67" applyNumberFormat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left" vertical="center" wrapText="1"/>
    </xf>
    <xf numFmtId="0" fontId="29" fillId="0" borderId="7" xfId="67" applyFont="1" applyFill="1" applyBorder="1" applyAlignment="1">
      <alignment horizontal="center" vertical="center" wrapText="1"/>
    </xf>
    <xf numFmtId="0" fontId="30" fillId="0" borderId="0" xfId="67" applyFont="1" applyFill="1"/>
    <xf numFmtId="172" fontId="30" fillId="0" borderId="7" xfId="54" applyNumberFormat="1" applyFont="1" applyFill="1" applyBorder="1" applyAlignment="1" applyProtection="1">
      <alignment vertical="center"/>
    </xf>
    <xf numFmtId="0" fontId="29" fillId="0" borderId="11" xfId="49" applyNumberFormat="1" applyFont="1" applyFill="1" applyBorder="1" applyAlignment="1" applyProtection="1">
      <alignment vertical="center"/>
    </xf>
    <xf numFmtId="0" fontId="29" fillId="0" borderId="7" xfId="67" applyFont="1" applyBorder="1"/>
    <xf numFmtId="0" fontId="29" fillId="0" borderId="12" xfId="49" applyNumberFormat="1" applyFont="1" applyFill="1" applyBorder="1" applyAlignment="1" applyProtection="1">
      <alignment horizontal="center" vertical="center"/>
    </xf>
    <xf numFmtId="2" fontId="29" fillId="0" borderId="7" xfId="49" applyNumberFormat="1" applyFont="1" applyFill="1" applyBorder="1" applyAlignment="1" applyProtection="1">
      <alignment horizontal="right" vertical="center"/>
    </xf>
    <xf numFmtId="49" fontId="29" fillId="0" borderId="11" xfId="49" applyNumberFormat="1" applyFont="1" applyFill="1" applyBorder="1" applyAlignment="1" applyProtection="1">
      <alignment vertical="center"/>
    </xf>
    <xf numFmtId="2" fontId="29" fillId="0" borderId="11" xfId="49" applyNumberFormat="1" applyFont="1" applyFill="1" applyBorder="1" applyAlignment="1" applyProtection="1">
      <alignment horizontal="center" vertical="center"/>
    </xf>
    <xf numFmtId="49" fontId="29" fillId="0" borderId="8" xfId="49" applyNumberFormat="1" applyFont="1" applyFill="1" applyBorder="1" applyAlignment="1" applyProtection="1">
      <alignment vertical="center"/>
    </xf>
    <xf numFmtId="4" fontId="29" fillId="0" borderId="11" xfId="49" applyNumberFormat="1" applyFont="1" applyFill="1" applyBorder="1" applyAlignment="1" applyProtection="1">
      <alignment horizontal="center" vertical="center"/>
    </xf>
    <xf numFmtId="49" fontId="30" fillId="0" borderId="7" xfId="49" applyNumberFormat="1" applyFont="1" applyFill="1" applyBorder="1" applyAlignment="1" applyProtection="1">
      <alignment horizontal="left" vertical="center"/>
    </xf>
    <xf numFmtId="49" fontId="29" fillId="0" borderId="7" xfId="49" applyNumberFormat="1" applyFont="1" applyFill="1" applyBorder="1" applyAlignment="1" applyProtection="1">
      <alignment horizontal="center" vertical="center"/>
    </xf>
    <xf numFmtId="0" fontId="30" fillId="0" borderId="7" xfId="67" applyFont="1" applyBorder="1" applyAlignment="1">
      <alignment horizontal="center"/>
    </xf>
    <xf numFmtId="3" fontId="29" fillId="0" borderId="7" xfId="49" applyNumberFormat="1" applyFont="1" applyFill="1" applyBorder="1" applyAlignment="1" applyProtection="1">
      <alignment vertical="center"/>
    </xf>
    <xf numFmtId="0" fontId="29" fillId="0" borderId="0" xfId="67" applyFont="1" applyAlignment="1">
      <alignment horizontal="center"/>
    </xf>
    <xf numFmtId="49" fontId="29" fillId="0" borderId="11" xfId="49" applyNumberFormat="1" applyFont="1" applyFill="1" applyBorder="1" applyAlignment="1" applyProtection="1">
      <alignment horizontal="left" vertical="center"/>
    </xf>
    <xf numFmtId="3" fontId="29" fillId="0" borderId="11" xfId="49" applyNumberFormat="1" applyFont="1" applyFill="1" applyBorder="1" applyAlignment="1" applyProtection="1">
      <alignment horizontal="center" vertical="center"/>
    </xf>
    <xf numFmtId="4" fontId="29" fillId="25" borderId="7" xfId="57" applyNumberFormat="1" applyFont="1" applyFill="1" applyBorder="1" applyAlignment="1" applyProtection="1">
      <alignment horizontal="right" vertical="center"/>
    </xf>
    <xf numFmtId="49" fontId="29" fillId="0" borderId="11" xfId="49" applyNumberFormat="1" applyFont="1" applyFill="1" applyBorder="1" applyAlignment="1" applyProtection="1">
      <alignment horizontal="left" vertical="center" wrapText="1"/>
    </xf>
    <xf numFmtId="49" fontId="30" fillId="0" borderId="11" xfId="49" applyNumberFormat="1" applyFont="1" applyFill="1" applyBorder="1" applyAlignment="1" applyProtection="1">
      <alignment horizontal="left" vertical="center" wrapText="1"/>
    </xf>
    <xf numFmtId="4" fontId="30" fillId="25" borderId="7" xfId="57" applyNumberFormat="1" applyFont="1" applyFill="1" applyBorder="1" applyAlignment="1" applyProtection="1">
      <alignment horizontal="right" vertical="center"/>
    </xf>
    <xf numFmtId="4" fontId="30" fillId="24" borderId="7" xfId="54" applyNumberFormat="1" applyFont="1" applyFill="1" applyBorder="1" applyAlignment="1" applyProtection="1">
      <alignment horizontal="right" vertical="center"/>
    </xf>
    <xf numFmtId="0" fontId="30" fillId="0" borderId="0" xfId="67" applyFont="1" applyBorder="1"/>
    <xf numFmtId="0" fontId="29" fillId="0" borderId="0" xfId="67" applyFont="1" applyBorder="1" applyAlignment="1"/>
    <xf numFmtId="4" fontId="30" fillId="0" borderId="0" xfId="67" applyNumberFormat="1" applyFont="1" applyBorder="1" applyAlignment="1">
      <alignment horizontal="right"/>
    </xf>
    <xf numFmtId="0" fontId="29" fillId="0" borderId="0" xfId="67" applyFont="1" applyAlignment="1"/>
    <xf numFmtId="4" fontId="29" fillId="0" borderId="0" xfId="67" applyNumberFormat="1" applyFont="1" applyAlignment="1">
      <alignment horizontal="right"/>
    </xf>
    <xf numFmtId="0" fontId="29" fillId="0" borderId="0" xfId="49" applyFont="1" applyAlignment="1">
      <alignment horizontal="center" vertical="center" wrapText="1"/>
    </xf>
    <xf numFmtId="0" fontId="30" fillId="24" borderId="7" xfId="49" applyNumberFormat="1" applyFont="1" applyFill="1" applyBorder="1" applyAlignment="1" applyProtection="1">
      <alignment horizontal="left" vertical="center"/>
    </xf>
    <xf numFmtId="4" fontId="29" fillId="25" borderId="12" xfId="49" applyNumberFormat="1" applyFont="1" applyFill="1" applyBorder="1" applyAlignment="1" applyProtection="1">
      <alignment horizontal="right" vertical="center"/>
    </xf>
    <xf numFmtId="0" fontId="30" fillId="0" borderId="7" xfId="49" applyNumberFormat="1" applyFont="1" applyFill="1" applyBorder="1" applyAlignment="1" applyProtection="1">
      <alignment horizontal="center" vertical="center" wrapText="1"/>
    </xf>
    <xf numFmtId="49" fontId="30" fillId="0" borderId="11" xfId="49" applyNumberFormat="1" applyFont="1" applyFill="1" applyBorder="1" applyAlignment="1" applyProtection="1">
      <alignment vertical="center" wrapText="1"/>
    </xf>
    <xf numFmtId="170" fontId="29" fillId="0" borderId="7" xfId="49" applyNumberFormat="1" applyFont="1" applyFill="1" applyBorder="1" applyAlignment="1" applyProtection="1">
      <alignment horizontal="center" vertical="center"/>
    </xf>
    <xf numFmtId="0" fontId="29" fillId="0" borderId="4" xfId="49" applyNumberFormat="1" applyFont="1" applyFill="1" applyBorder="1" applyAlignment="1" applyProtection="1">
      <alignment horizontal="center" vertical="center"/>
    </xf>
    <xf numFmtId="49" fontId="29" fillId="0" borderId="8" xfId="49" applyNumberFormat="1" applyFont="1" applyFill="1" applyBorder="1" applyAlignment="1" applyProtection="1">
      <alignment horizontal="left" vertical="center"/>
    </xf>
    <xf numFmtId="168" fontId="30" fillId="0" borderId="0" xfId="67" applyNumberFormat="1" applyFont="1" applyFill="1" applyBorder="1" applyAlignment="1"/>
    <xf numFmtId="49" fontId="30" fillId="0" borderId="7" xfId="49" applyNumberFormat="1" applyFont="1" applyFill="1" applyBorder="1" applyAlignment="1" applyProtection="1">
      <alignment horizontal="center" vertical="center"/>
    </xf>
    <xf numFmtId="0" fontId="30" fillId="0" borderId="12" xfId="49" applyNumberFormat="1" applyFont="1" applyFill="1" applyBorder="1" applyAlignment="1" applyProtection="1">
      <alignment horizontal="center" vertical="center"/>
    </xf>
    <xf numFmtId="3" fontId="30" fillId="0" borderId="7" xfId="49" applyNumberFormat="1" applyFont="1" applyFill="1" applyBorder="1" applyAlignment="1" applyProtection="1">
      <alignment horizontal="center" vertical="center"/>
    </xf>
    <xf numFmtId="3" fontId="30" fillId="0" borderId="11" xfId="49" applyNumberFormat="1" applyFont="1" applyFill="1" applyBorder="1" applyAlignment="1" applyProtection="1">
      <alignment horizontal="center" vertical="center"/>
    </xf>
    <xf numFmtId="49" fontId="30" fillId="24" borderId="7" xfId="49" applyNumberFormat="1" applyFont="1" applyFill="1" applyBorder="1" applyAlignment="1" applyProtection="1">
      <alignment horizontal="center" vertical="center"/>
    </xf>
    <xf numFmtId="4" fontId="30" fillId="24" borderId="7" xfId="57" applyNumberFormat="1" applyFont="1" applyFill="1" applyBorder="1" applyAlignment="1" applyProtection="1">
      <alignment horizontal="right" vertical="center"/>
    </xf>
    <xf numFmtId="0" fontId="29" fillId="0" borderId="0" xfId="67" applyFont="1" applyBorder="1" applyAlignment="1">
      <alignment horizontal="center"/>
    </xf>
    <xf numFmtId="49" fontId="30" fillId="0" borderId="0" xfId="49" applyNumberFormat="1" applyFont="1" applyFill="1" applyBorder="1" applyAlignment="1" applyProtection="1">
      <alignment horizontal="left" vertical="center"/>
    </xf>
    <xf numFmtId="4" fontId="30" fillId="0" borderId="0" xfId="54" applyNumberFormat="1" applyFont="1" applyFill="1" applyBorder="1" applyAlignment="1" applyProtection="1">
      <alignment horizontal="right" vertical="center"/>
    </xf>
    <xf numFmtId="0" fontId="30" fillId="0" borderId="0" xfId="67" applyFont="1"/>
    <xf numFmtId="4" fontId="30" fillId="0" borderId="0" xfId="67" applyNumberFormat="1" applyFont="1" applyAlignment="1">
      <alignment horizontal="right"/>
    </xf>
    <xf numFmtId="0" fontId="30" fillId="24" borderId="7" xfId="49" applyNumberFormat="1" applyFont="1" applyFill="1" applyBorder="1" applyAlignment="1" applyProtection="1">
      <alignment horizontal="left" vertical="center" wrapText="1"/>
    </xf>
    <xf numFmtId="0" fontId="30" fillId="0" borderId="8" xfId="1" applyNumberFormat="1" applyFont="1" applyFill="1" applyBorder="1" applyAlignment="1" applyProtection="1">
      <alignment horizontal="left" vertical="center" wrapText="1"/>
    </xf>
    <xf numFmtId="169" fontId="29" fillId="0" borderId="7" xfId="1" applyNumberFormat="1" applyFont="1" applyFill="1" applyBorder="1" applyAlignment="1" applyProtection="1">
      <alignment horizontal="center" vertical="center"/>
    </xf>
    <xf numFmtId="3" fontId="29" fillId="0" borderId="7" xfId="1" applyNumberFormat="1" applyFont="1" applyFill="1" applyBorder="1" applyAlignment="1" applyProtection="1">
      <alignment horizontal="center" vertical="center"/>
    </xf>
    <xf numFmtId="4" fontId="29" fillId="0" borderId="7" xfId="1" applyNumberFormat="1" applyFont="1" applyFill="1" applyBorder="1" applyAlignment="1" applyProtection="1">
      <alignment horizontal="center" vertical="center"/>
    </xf>
    <xf numFmtId="4" fontId="30" fillId="25" borderId="12" xfId="49" applyNumberFormat="1" applyFont="1" applyFill="1" applyBorder="1" applyAlignment="1" applyProtection="1">
      <alignment horizontal="right" vertical="center"/>
    </xf>
    <xf numFmtId="0" fontId="29" fillId="0" borderId="8" xfId="1" applyNumberFormat="1" applyFont="1" applyFill="1" applyBorder="1" applyAlignment="1" applyProtection="1">
      <alignment horizontal="left" vertical="center" wrapText="1"/>
    </xf>
    <xf numFmtId="4" fontId="30" fillId="24" borderId="7" xfId="55" applyNumberFormat="1" applyFont="1" applyFill="1" applyBorder="1" applyAlignment="1" applyProtection="1">
      <alignment horizontal="right" vertical="center"/>
    </xf>
    <xf numFmtId="4" fontId="29" fillId="0" borderId="0" xfId="67" applyNumberFormat="1" applyFont="1" applyBorder="1" applyAlignment="1">
      <alignment horizontal="right"/>
    </xf>
    <xf numFmtId="49" fontId="32" fillId="0" borderId="7" xfId="49" applyNumberFormat="1" applyFont="1" applyFill="1" applyBorder="1" applyAlignment="1" applyProtection="1">
      <alignment vertical="center" wrapText="1"/>
    </xf>
    <xf numFmtId="0" fontId="29" fillId="0" borderId="23" xfId="49" applyNumberFormat="1" applyFont="1" applyFill="1" applyBorder="1" applyAlignment="1" applyProtection="1">
      <alignment horizontal="center" vertical="center" wrapText="1"/>
    </xf>
    <xf numFmtId="49" fontId="29" fillId="0" borderId="24" xfId="49" applyNumberFormat="1" applyFont="1" applyFill="1" applyBorder="1" applyAlignment="1" applyProtection="1">
      <alignment horizontal="center" vertical="center" wrapText="1"/>
    </xf>
    <xf numFmtId="0" fontId="29" fillId="0" borderId="25" xfId="49" applyNumberFormat="1" applyFont="1" applyFill="1" applyBorder="1" applyAlignment="1" applyProtection="1">
      <alignment horizontal="center" vertical="center" wrapText="1"/>
    </xf>
    <xf numFmtId="0" fontId="29" fillId="0" borderId="26" xfId="49" applyNumberFormat="1" applyFont="1" applyFill="1" applyBorder="1" applyAlignment="1" applyProtection="1">
      <alignment horizontal="center" vertical="center" wrapText="1"/>
    </xf>
    <xf numFmtId="0" fontId="29" fillId="0" borderId="27" xfId="49" applyNumberFormat="1" applyFont="1" applyFill="1" applyBorder="1" applyAlignment="1" applyProtection="1">
      <alignment horizontal="center" vertical="center" wrapText="1"/>
    </xf>
    <xf numFmtId="4" fontId="29" fillId="0" borderId="23" xfId="49" applyNumberFormat="1" applyFont="1" applyFill="1" applyBorder="1" applyAlignment="1" applyProtection="1">
      <alignment horizontal="right" vertical="center" wrapText="1"/>
    </xf>
    <xf numFmtId="0" fontId="29" fillId="0" borderId="28" xfId="49" applyNumberFormat="1" applyFont="1" applyFill="1" applyBorder="1" applyAlignment="1" applyProtection="1">
      <alignment horizontal="center" vertical="center"/>
    </xf>
    <xf numFmtId="0" fontId="29" fillId="0" borderId="29" xfId="49" applyNumberFormat="1" applyFont="1" applyFill="1" applyBorder="1" applyAlignment="1" applyProtection="1">
      <alignment horizontal="center" vertical="center"/>
    </xf>
    <xf numFmtId="0" fontId="29" fillId="0" borderId="30" xfId="49" applyNumberFormat="1" applyFont="1" applyFill="1" applyBorder="1" applyAlignment="1" applyProtection="1">
      <alignment horizontal="center" vertical="center"/>
    </xf>
    <xf numFmtId="0" fontId="29" fillId="0" borderId="31" xfId="49" applyNumberFormat="1" applyFont="1" applyFill="1" applyBorder="1" applyAlignment="1" applyProtection="1">
      <alignment horizontal="center" vertical="center"/>
    </xf>
    <xf numFmtId="0" fontId="29" fillId="0" borderId="32" xfId="49" applyNumberFormat="1" applyFont="1" applyFill="1" applyBorder="1" applyAlignment="1" applyProtection="1">
      <alignment horizontal="center" vertical="center"/>
    </xf>
    <xf numFmtId="4" fontId="29" fillId="0" borderId="28" xfId="49" applyNumberFormat="1" applyFont="1" applyFill="1" applyBorder="1" applyAlignment="1" applyProtection="1">
      <alignment horizontal="right" vertical="center"/>
    </xf>
    <xf numFmtId="0" fontId="27" fillId="0" borderId="33" xfId="49" applyNumberFormat="1" applyFont="1" applyFill="1" applyBorder="1" applyAlignment="1" applyProtection="1">
      <alignment horizontal="center" vertical="center" wrapText="1"/>
    </xf>
    <xf numFmtId="0" fontId="30" fillId="0" borderId="1" xfId="67" applyFont="1" applyBorder="1" applyAlignment="1">
      <alignment vertical="center" wrapText="1"/>
    </xf>
    <xf numFmtId="0" fontId="30" fillId="0" borderId="0" xfId="67" applyFont="1" applyBorder="1" applyAlignment="1">
      <alignment vertical="center" wrapText="1"/>
    </xf>
    <xf numFmtId="0" fontId="30" fillId="0" borderId="34" xfId="49" applyNumberFormat="1" applyFont="1" applyFill="1" applyBorder="1" applyAlignment="1" applyProtection="1">
      <alignment horizontal="center" vertical="center"/>
    </xf>
    <xf numFmtId="0" fontId="29" fillId="0" borderId="10" xfId="49" applyNumberFormat="1" applyFont="1" applyFill="1" applyBorder="1" applyAlignment="1" applyProtection="1">
      <alignment horizontal="center" vertical="center"/>
    </xf>
    <xf numFmtId="0" fontId="29" fillId="0" borderId="35" xfId="49" applyNumberFormat="1" applyFont="1" applyFill="1" applyBorder="1" applyAlignment="1" applyProtection="1">
      <alignment vertical="center"/>
    </xf>
    <xf numFmtId="0" fontId="29" fillId="0" borderId="9" xfId="49" applyNumberFormat="1" applyFont="1" applyFill="1" applyBorder="1" applyAlignment="1" applyProtection="1">
      <alignment vertical="center"/>
    </xf>
    <xf numFmtId="4" fontId="30" fillId="26" borderId="33" xfId="49" applyNumberFormat="1" applyFont="1" applyFill="1" applyBorder="1" applyAlignment="1" applyProtection="1">
      <alignment horizontal="right" vertical="center"/>
    </xf>
    <xf numFmtId="0" fontId="29" fillId="0" borderId="36" xfId="49" applyNumberFormat="1" applyFont="1" applyFill="1" applyBorder="1" applyAlignment="1" applyProtection="1">
      <alignment horizontal="center" vertical="center"/>
    </xf>
    <xf numFmtId="0" fontId="30" fillId="0" borderId="8" xfId="49" applyNumberFormat="1" applyFont="1" applyFill="1" applyBorder="1" applyAlignment="1" applyProtection="1">
      <alignment horizontal="left" vertical="center" indent="2"/>
    </xf>
    <xf numFmtId="0" fontId="30" fillId="0" borderId="36" xfId="49" applyNumberFormat="1" applyFont="1" applyFill="1" applyBorder="1" applyAlignment="1" applyProtection="1">
      <alignment horizontal="center" vertical="center"/>
    </xf>
    <xf numFmtId="0" fontId="30" fillId="0" borderId="12" xfId="49" applyNumberFormat="1" applyFont="1" applyFill="1" applyBorder="1" applyAlignment="1" applyProtection="1">
      <alignment horizontal="left" vertical="center"/>
    </xf>
    <xf numFmtId="0" fontId="30" fillId="0" borderId="11" xfId="49" applyNumberFormat="1" applyFont="1" applyFill="1" applyBorder="1" applyAlignment="1" applyProtection="1">
      <alignment vertical="center"/>
    </xf>
    <xf numFmtId="4" fontId="30" fillId="0" borderId="36" xfId="49" applyNumberFormat="1" applyFont="1" applyFill="1" applyBorder="1" applyAlignment="1" applyProtection="1">
      <alignment horizontal="right" vertical="center"/>
    </xf>
    <xf numFmtId="0" fontId="30" fillId="0" borderId="37" xfId="49" applyNumberFormat="1" applyFont="1" applyFill="1" applyBorder="1" applyAlignment="1" applyProtection="1">
      <alignment horizontal="center" vertical="center"/>
    </xf>
    <xf numFmtId="4" fontId="30" fillId="26" borderId="36" xfId="49" applyNumberFormat="1" applyFont="1" applyFill="1" applyBorder="1" applyAlignment="1" applyProtection="1">
      <alignment horizontal="right" vertical="center"/>
    </xf>
    <xf numFmtId="0" fontId="29" fillId="0" borderId="8" xfId="49" applyNumberFormat="1" applyFont="1" applyFill="1" applyBorder="1" applyAlignment="1" applyProtection="1">
      <alignment horizontal="left" vertical="center" indent="2"/>
    </xf>
    <xf numFmtId="0" fontId="29" fillId="0" borderId="11" xfId="49" applyNumberFormat="1" applyFont="1" applyFill="1" applyBorder="1" applyAlignment="1" applyProtection="1">
      <alignment horizontal="center" vertical="center"/>
    </xf>
    <xf numFmtId="4" fontId="29" fillId="26" borderId="36" xfId="49" applyNumberFormat="1" applyFont="1" applyFill="1" applyBorder="1" applyAlignment="1" applyProtection="1">
      <alignment horizontal="right" vertical="center"/>
    </xf>
    <xf numFmtId="0" fontId="30" fillId="0" borderId="11" xfId="49" applyNumberFormat="1" applyFont="1" applyFill="1" applyBorder="1" applyAlignment="1" applyProtection="1">
      <alignment horizontal="center" vertical="center"/>
    </xf>
    <xf numFmtId="0" fontId="29" fillId="0" borderId="3" xfId="49" applyNumberFormat="1" applyFont="1" applyFill="1" applyBorder="1" applyAlignment="1" applyProtection="1">
      <alignment horizontal="left" vertical="center" indent="2"/>
    </xf>
    <xf numFmtId="0" fontId="29" fillId="0" borderId="38" xfId="49" applyNumberFormat="1" applyFont="1" applyFill="1" applyBorder="1" applyAlignment="1" applyProtection="1">
      <alignment horizontal="center" vertical="center"/>
    </xf>
    <xf numFmtId="1" fontId="29" fillId="0" borderId="2" xfId="49" applyNumberFormat="1" applyFont="1" applyFill="1" applyBorder="1" applyAlignment="1" applyProtection="1">
      <alignment horizontal="center" vertical="center"/>
    </xf>
    <xf numFmtId="0" fontId="30" fillId="0" borderId="28" xfId="49" applyNumberFormat="1" applyFont="1" applyFill="1" applyBorder="1" applyAlignment="1" applyProtection="1">
      <alignment horizontal="center" vertical="center"/>
    </xf>
    <xf numFmtId="0" fontId="29" fillId="0" borderId="29" xfId="49" applyNumberFormat="1" applyFont="1" applyFill="1" applyBorder="1" applyAlignment="1" applyProtection="1">
      <alignment horizontal="left" vertical="center" indent="2"/>
    </xf>
    <xf numFmtId="4" fontId="29" fillId="26" borderId="28" xfId="49" applyNumberFormat="1" applyFont="1" applyFill="1" applyBorder="1" applyAlignment="1" applyProtection="1">
      <alignment horizontal="right" vertical="center"/>
    </xf>
    <xf numFmtId="4" fontId="30" fillId="0" borderId="7" xfId="49" applyNumberFormat="1" applyFont="1" applyFill="1" applyBorder="1" applyAlignment="1" applyProtection="1">
      <alignment horizontal="right" vertical="center"/>
    </xf>
    <xf numFmtId="169" fontId="30" fillId="24" borderId="7" xfId="49" applyNumberFormat="1" applyFont="1" applyFill="1" applyBorder="1" applyAlignment="1" applyProtection="1">
      <alignment horizontal="right" vertical="center"/>
    </xf>
    <xf numFmtId="0" fontId="6" fillId="0" borderId="0" xfId="67" applyFont="1" applyFill="1" applyBorder="1" applyAlignment="1">
      <alignment horizontal="center"/>
    </xf>
    <xf numFmtId="0" fontId="29" fillId="0" borderId="0" xfId="67" applyFont="1" applyFill="1" applyBorder="1"/>
    <xf numFmtId="0" fontId="29" fillId="0" borderId="7" xfId="49" applyNumberFormat="1" applyFont="1" applyFill="1" applyBorder="1" applyAlignment="1" applyProtection="1">
      <alignment horizontal="left" vertical="center"/>
    </xf>
    <xf numFmtId="0" fontId="29" fillId="0" borderId="7" xfId="42" applyFont="1" applyFill="1" applyBorder="1" applyAlignment="1">
      <alignment vertical="top" wrapText="1"/>
    </xf>
    <xf numFmtId="166" fontId="29" fillId="0" borderId="0" xfId="54" applyFont="1"/>
    <xf numFmtId="4" fontId="29" fillId="0" borderId="7" xfId="49" applyNumberFormat="1" applyFont="1" applyFill="1" applyBorder="1" applyAlignment="1" applyProtection="1">
      <alignment vertical="center"/>
    </xf>
    <xf numFmtId="169" fontId="29" fillId="0" borderId="7" xfId="49" applyNumberFormat="1" applyFont="1" applyFill="1" applyBorder="1" applyAlignment="1" applyProtection="1">
      <alignment vertical="center"/>
    </xf>
    <xf numFmtId="0" fontId="30" fillId="0" borderId="7" xfId="49" applyNumberFormat="1" applyFont="1" applyFill="1" applyBorder="1" applyAlignment="1" applyProtection="1">
      <alignment horizontal="left" vertical="top" wrapText="1"/>
    </xf>
    <xf numFmtId="3" fontId="29" fillId="0" borderId="7" xfId="49" applyNumberFormat="1" applyFont="1" applyFill="1" applyBorder="1" applyAlignment="1" applyProtection="1">
      <alignment horizontal="center"/>
    </xf>
    <xf numFmtId="4" fontId="30" fillId="26" borderId="7" xfId="67" applyNumberFormat="1" applyFont="1" applyFill="1" applyBorder="1" applyAlignment="1">
      <alignment horizontal="right"/>
    </xf>
    <xf numFmtId="0" fontId="30" fillId="24" borderId="7" xfId="49" applyNumberFormat="1" applyFont="1" applyFill="1" applyBorder="1" applyAlignment="1" applyProtection="1">
      <alignment horizontal="left" vertical="top" wrapText="1"/>
    </xf>
    <xf numFmtId="173" fontId="29" fillId="24" borderId="7" xfId="49" applyNumberFormat="1" applyFont="1" applyFill="1" applyBorder="1" applyAlignment="1" applyProtection="1">
      <alignment vertical="center"/>
    </xf>
    <xf numFmtId="169" fontId="29" fillId="0" borderId="0" xfId="49" applyNumberFormat="1" applyFont="1" applyFill="1" applyBorder="1" applyAlignment="1" applyProtection="1">
      <alignment vertical="center"/>
    </xf>
    <xf numFmtId="0" fontId="29" fillId="0" borderId="7" xfId="67" applyFont="1" applyFill="1" applyBorder="1" applyAlignment="1">
      <alignment vertical="center" wrapText="1"/>
    </xf>
    <xf numFmtId="0" fontId="29" fillId="0" borderId="7" xfId="49" applyNumberFormat="1" applyFont="1" applyFill="1" applyBorder="1" applyAlignment="1" applyProtection="1">
      <alignment horizontal="left" vertical="center" wrapText="1"/>
    </xf>
    <xf numFmtId="49" fontId="29" fillId="0" borderId="11" xfId="1" applyNumberFormat="1" applyFont="1" applyFill="1" applyBorder="1" applyAlignment="1">
      <alignment vertical="center" wrapText="1"/>
    </xf>
    <xf numFmtId="49" fontId="29" fillId="0" borderId="7" xfId="1" applyNumberFormat="1" applyFont="1" applyFill="1" applyBorder="1" applyAlignment="1">
      <alignment horizontal="center" vertical="center" wrapText="1"/>
    </xf>
    <xf numFmtId="168" fontId="6" fillId="0" borderId="0" xfId="67" applyNumberFormat="1" applyFont="1" applyFill="1" applyAlignment="1">
      <alignment horizontal="center"/>
    </xf>
    <xf numFmtId="0" fontId="30" fillId="0" borderId="0" xfId="49" applyNumberFormat="1" applyFont="1" applyFill="1" applyBorder="1" applyAlignment="1" applyProtection="1">
      <alignment horizontal="left" vertical="center"/>
    </xf>
    <xf numFmtId="0" fontId="28" fillId="0" borderId="7" xfId="49" applyNumberFormat="1" applyFont="1" applyFill="1" applyBorder="1" applyAlignment="1" applyProtection="1">
      <alignment horizontal="center" vertical="top" wrapText="1"/>
    </xf>
    <xf numFmtId="49" fontId="28" fillId="0" borderId="7" xfId="49" applyNumberFormat="1" applyFont="1" applyFill="1" applyBorder="1" applyAlignment="1" applyProtection="1">
      <alignment horizontal="center" vertical="center" wrapText="1"/>
    </xf>
    <xf numFmtId="3" fontId="29" fillId="0" borderId="7" xfId="49" applyNumberFormat="1" applyFont="1" applyFill="1" applyBorder="1" applyAlignment="1" applyProtection="1">
      <alignment horizontal="center" vertical="center" wrapText="1"/>
    </xf>
    <xf numFmtId="0" fontId="29" fillId="0" borderId="7" xfId="49" applyFont="1" applyFill="1" applyBorder="1" applyAlignment="1">
      <alignment vertical="center" wrapText="1"/>
    </xf>
    <xf numFmtId="174" fontId="29" fillId="0" borderId="7" xfId="49" applyNumberFormat="1" applyFont="1" applyFill="1" applyBorder="1" applyAlignment="1" applyProtection="1">
      <alignment horizontal="center" vertical="center"/>
    </xf>
    <xf numFmtId="0" fontId="29" fillId="0" borderId="7" xfId="67" applyFont="1" applyBorder="1" applyAlignment="1">
      <alignment horizontal="center" vertical="center"/>
    </xf>
    <xf numFmtId="0" fontId="29" fillId="0" borderId="7" xfId="67" applyFont="1" applyBorder="1" applyAlignment="1">
      <alignment horizontal="left" vertical="center"/>
    </xf>
    <xf numFmtId="3" fontId="30" fillId="24" borderId="7" xfId="49" applyNumberFormat="1" applyFont="1" applyFill="1" applyBorder="1" applyAlignment="1" applyProtection="1">
      <alignment horizontal="center" vertical="center"/>
    </xf>
    <xf numFmtId="168" fontId="29" fillId="0" borderId="0" xfId="1" applyNumberFormat="1" applyFont="1" applyFill="1" applyBorder="1" applyAlignment="1" applyProtection="1">
      <alignment vertical="center"/>
    </xf>
    <xf numFmtId="49" fontId="29" fillId="0" borderId="7" xfId="49" applyNumberFormat="1" applyFont="1" applyFill="1" applyBorder="1" applyAlignment="1" applyProtection="1">
      <alignment horizontal="left" vertical="center"/>
    </xf>
    <xf numFmtId="49" fontId="30" fillId="0" borderId="11" xfId="49" applyNumberFormat="1" applyFont="1" applyFill="1" applyBorder="1" applyAlignment="1" applyProtection="1">
      <alignment horizontal="left" vertical="center"/>
    </xf>
    <xf numFmtId="49" fontId="30" fillId="25" borderId="7" xfId="49" applyNumberFormat="1" applyFont="1" applyFill="1" applyBorder="1" applyAlignment="1" applyProtection="1">
      <alignment horizontal="left" vertical="center"/>
    </xf>
    <xf numFmtId="49" fontId="29" fillId="25" borderId="7" xfId="49" applyNumberFormat="1" applyFont="1" applyFill="1" applyBorder="1" applyAlignment="1" applyProtection="1">
      <alignment horizontal="center" vertical="center"/>
    </xf>
    <xf numFmtId="0" fontId="30" fillId="25" borderId="7" xfId="67" applyFont="1" applyFill="1" applyBorder="1" applyAlignment="1">
      <alignment horizontal="center"/>
    </xf>
    <xf numFmtId="0" fontId="29" fillId="25" borderId="7" xfId="49" applyNumberFormat="1" applyFont="1" applyFill="1" applyBorder="1" applyAlignment="1" applyProtection="1">
      <alignment horizontal="center" vertical="center"/>
    </xf>
    <xf numFmtId="3" fontId="29" fillId="25" borderId="7" xfId="49" applyNumberFormat="1" applyFont="1" applyFill="1" applyBorder="1" applyAlignment="1" applyProtection="1">
      <alignment vertical="center"/>
    </xf>
    <xf numFmtId="0" fontId="29" fillId="25" borderId="0" xfId="67" applyFont="1" applyFill="1"/>
    <xf numFmtId="49" fontId="29" fillId="0" borderId="0" xfId="49" applyNumberFormat="1" applyFont="1" applyFill="1" applyBorder="1" applyAlignment="1" applyProtection="1">
      <alignment horizontal="left" vertical="center" indent="2"/>
    </xf>
    <xf numFmtId="0" fontId="29" fillId="0" borderId="7" xfId="49" applyNumberFormat="1" applyFont="1" applyFill="1" applyBorder="1" applyAlignment="1" applyProtection="1">
      <alignment horizontal="left" vertical="center" wrapText="1" indent="2"/>
    </xf>
    <xf numFmtId="1" fontId="29" fillId="24" borderId="7" xfId="49" applyNumberFormat="1" applyFont="1" applyFill="1" applyBorder="1" applyAlignment="1" applyProtection="1">
      <alignment horizontal="center" vertical="center"/>
    </xf>
    <xf numFmtId="166" fontId="29" fillId="0" borderId="7" xfId="56" applyNumberFormat="1" applyFont="1" applyFill="1" applyBorder="1" applyAlignment="1" applyProtection="1">
      <alignment horizontal="center" vertical="center"/>
    </xf>
    <xf numFmtId="49" fontId="34" fillId="24" borderId="7" xfId="49" applyNumberFormat="1" applyFont="1" applyFill="1" applyBorder="1" applyAlignment="1" applyProtection="1">
      <alignment vertical="center" wrapText="1"/>
    </xf>
    <xf numFmtId="49" fontId="32" fillId="24" borderId="7" xfId="49" applyNumberFormat="1" applyFont="1" applyFill="1" applyBorder="1" applyAlignment="1" applyProtection="1">
      <alignment vertical="center" wrapText="1"/>
    </xf>
    <xf numFmtId="0" fontId="30" fillId="0" borderId="7" xfId="49" applyFont="1" applyFill="1" applyBorder="1" applyAlignment="1">
      <alignment vertical="center" wrapText="1"/>
    </xf>
    <xf numFmtId="0" fontId="30" fillId="26" borderId="7" xfId="49" applyNumberFormat="1" applyFont="1" applyFill="1" applyBorder="1" applyAlignment="1" applyProtection="1">
      <alignment horizontal="left" vertical="center" wrapText="1" indent="2"/>
    </xf>
    <xf numFmtId="4" fontId="30" fillId="0" borderId="7" xfId="49" applyNumberFormat="1" applyFont="1" applyFill="1" applyBorder="1" applyAlignment="1" applyProtection="1">
      <alignment horizontal="right" vertical="center" wrapText="1"/>
    </xf>
    <xf numFmtId="4" fontId="29" fillId="0" borderId="7" xfId="49" applyNumberFormat="1" applyFont="1" applyFill="1" applyBorder="1" applyAlignment="1" applyProtection="1">
      <alignment horizontal="right" vertical="center" wrapText="1"/>
    </xf>
    <xf numFmtId="49" fontId="29" fillId="0" borderId="12" xfId="49" applyNumberFormat="1" applyFont="1" applyFill="1" applyBorder="1" applyAlignment="1" applyProtection="1">
      <alignment horizontal="left" vertical="center" indent="2"/>
    </xf>
    <xf numFmtId="0" fontId="29" fillId="0" borderId="35" xfId="49" applyNumberFormat="1" applyFont="1" applyFill="1" applyBorder="1" applyAlignment="1" applyProtection="1">
      <alignment horizontal="center" vertical="center"/>
    </xf>
    <xf numFmtId="3" fontId="29" fillId="0" borderId="35" xfId="49" applyNumberFormat="1" applyFont="1" applyFill="1" applyBorder="1" applyAlignment="1" applyProtection="1">
      <alignment vertical="center"/>
    </xf>
    <xf numFmtId="0" fontId="36" fillId="0" borderId="0" xfId="68" applyFont="1" applyAlignment="1" applyProtection="1"/>
    <xf numFmtId="49" fontId="29" fillId="0" borderId="7" xfId="49" applyNumberFormat="1" applyFont="1" applyFill="1" applyBorder="1" applyAlignment="1" applyProtection="1">
      <alignment horizontal="left" vertical="center" indent="2"/>
    </xf>
    <xf numFmtId="49" fontId="29" fillId="0" borderId="12" xfId="49" applyNumberFormat="1" applyFont="1" applyFill="1" applyBorder="1" applyAlignment="1" applyProtection="1">
      <alignment vertical="center"/>
    </xf>
    <xf numFmtId="168" fontId="6" fillId="0" borderId="0" xfId="67" applyNumberFormat="1" applyFont="1" applyAlignment="1">
      <alignment horizontal="left"/>
    </xf>
    <xf numFmtId="0" fontId="7" fillId="0" borderId="0" xfId="49" applyNumberFormat="1" applyFont="1" applyFill="1" applyBorder="1" applyAlignment="1" applyProtection="1">
      <alignment horizontal="center" vertical="center"/>
    </xf>
    <xf numFmtId="4" fontId="37" fillId="0" borderId="7" xfId="49" applyNumberFormat="1" applyFont="1" applyFill="1" applyBorder="1" applyAlignment="1" applyProtection="1">
      <alignment horizontal="right" vertical="center"/>
    </xf>
    <xf numFmtId="0" fontId="29" fillId="0" borderId="7" xfId="43" applyFont="1" applyFill="1" applyBorder="1" applyAlignment="1">
      <alignment horizontal="left" vertical="center" wrapText="1"/>
    </xf>
    <xf numFmtId="166" fontId="29" fillId="0" borderId="7" xfId="56" applyNumberFormat="1" applyFont="1" applyFill="1" applyBorder="1" applyAlignment="1" applyProtection="1">
      <alignment vertical="center"/>
    </xf>
    <xf numFmtId="0" fontId="30" fillId="0" borderId="0" xfId="1" applyNumberFormat="1" applyFont="1" applyFill="1" applyBorder="1" applyAlignment="1" applyProtection="1">
      <alignment horizontal="center" vertical="center"/>
    </xf>
    <xf numFmtId="4" fontId="30" fillId="0" borderId="0" xfId="1" applyNumberFormat="1" applyFont="1" applyFill="1" applyBorder="1" applyAlignment="1" applyProtection="1">
      <alignment horizontal="right" vertical="center"/>
    </xf>
    <xf numFmtId="0" fontId="30" fillId="0" borderId="0" xfId="1" applyNumberFormat="1" applyFont="1" applyFill="1" applyBorder="1" applyAlignment="1" applyProtection="1">
      <alignment vertical="center"/>
    </xf>
    <xf numFmtId="0" fontId="29" fillId="0" borderId="39" xfId="1" applyNumberFormat="1" applyFont="1" applyFill="1" applyBorder="1" applyAlignment="1" applyProtection="1">
      <alignment horizontal="center" vertical="center" wrapText="1"/>
    </xf>
    <xf numFmtId="0" fontId="29" fillId="0" borderId="26" xfId="1" applyNumberFormat="1" applyFont="1" applyFill="1" applyBorder="1" applyAlignment="1" applyProtection="1">
      <alignment horizontal="left" vertical="center"/>
    </xf>
    <xf numFmtId="0" fontId="29" fillId="0" borderId="26" xfId="1" applyNumberFormat="1" applyFont="1" applyFill="1" applyBorder="1" applyAlignment="1" applyProtection="1">
      <alignment horizontal="center" vertical="center" wrapText="1"/>
    </xf>
    <xf numFmtId="4" fontId="29" fillId="0" borderId="40" xfId="1" applyNumberFormat="1" applyFont="1" applyFill="1" applyBorder="1" applyAlignment="1" applyProtection="1">
      <alignment horizontal="right" vertical="center" wrapText="1"/>
    </xf>
    <xf numFmtId="169" fontId="30" fillId="0" borderId="0" xfId="1" applyNumberFormat="1" applyFont="1" applyFill="1" applyBorder="1" applyAlignment="1" applyProtection="1">
      <alignment vertical="center"/>
    </xf>
    <xf numFmtId="0" fontId="29" fillId="0" borderId="41" xfId="1" applyNumberFormat="1" applyFont="1" applyFill="1" applyBorder="1" applyAlignment="1" applyProtection="1">
      <alignment horizontal="center" vertical="center"/>
    </xf>
    <xf numFmtId="0" fontId="29" fillId="0" borderId="31" xfId="1" applyNumberFormat="1" applyFont="1" applyFill="1" applyBorder="1" applyAlignment="1" applyProtection="1">
      <alignment horizontal="center" vertical="center"/>
    </xf>
    <xf numFmtId="4" fontId="29" fillId="0" borderId="42" xfId="1" applyNumberFormat="1" applyFont="1" applyFill="1" applyBorder="1" applyAlignment="1" applyProtection="1">
      <alignment horizontal="right" vertical="center"/>
    </xf>
    <xf numFmtId="0" fontId="30" fillId="0" borderId="39" xfId="49" applyNumberFormat="1" applyFont="1" applyFill="1" applyBorder="1" applyAlignment="1" applyProtection="1">
      <alignment horizontal="center" vertical="center"/>
    </xf>
    <xf numFmtId="0" fontId="30" fillId="0" borderId="26" xfId="1" applyNumberFormat="1" applyFont="1" applyFill="1" applyBorder="1" applyAlignment="1" applyProtection="1">
      <alignment horizontal="left" vertical="center" wrapText="1"/>
    </xf>
    <xf numFmtId="0" fontId="30" fillId="0" borderId="26" xfId="1" applyNumberFormat="1" applyFont="1" applyFill="1" applyBorder="1" applyAlignment="1" applyProtection="1">
      <alignment horizontal="center" vertical="center"/>
    </xf>
    <xf numFmtId="0" fontId="29" fillId="0" borderId="26" xfId="1" applyNumberFormat="1" applyFont="1" applyFill="1" applyBorder="1" applyAlignment="1" applyProtection="1">
      <alignment horizontal="center" vertical="center"/>
    </xf>
    <xf numFmtId="3" fontId="29" fillId="0" borderId="26" xfId="1" applyNumberFormat="1" applyFont="1" applyFill="1" applyBorder="1" applyAlignment="1" applyProtection="1">
      <alignment horizontal="center" vertical="center"/>
    </xf>
    <xf numFmtId="4" fontId="30" fillId="0" borderId="43" xfId="1" applyNumberFormat="1" applyFont="1" applyFill="1" applyBorder="1" applyAlignment="1" applyProtection="1">
      <alignment horizontal="right" vertical="center"/>
    </xf>
    <xf numFmtId="0" fontId="30" fillId="0" borderId="44" xfId="49" applyNumberFormat="1" applyFont="1" applyFill="1" applyBorder="1" applyAlignment="1" applyProtection="1">
      <alignment horizontal="center" vertical="center"/>
    </xf>
    <xf numFmtId="0" fontId="29" fillId="0" borderId="7" xfId="1" applyNumberFormat="1" applyFont="1" applyFill="1" applyBorder="1" applyAlignment="1" applyProtection="1">
      <alignment horizontal="left" vertical="center" wrapText="1"/>
    </xf>
    <xf numFmtId="0" fontId="29" fillId="0" borderId="7" xfId="1" applyNumberFormat="1" applyFont="1" applyFill="1" applyBorder="1" applyAlignment="1" applyProtection="1">
      <alignment horizontal="center" vertical="center"/>
    </xf>
    <xf numFmtId="4" fontId="29" fillId="0" borderId="45" xfId="1" applyNumberFormat="1" applyFont="1" applyFill="1" applyBorder="1" applyAlignment="1" applyProtection="1">
      <alignment horizontal="right" vertical="center"/>
    </xf>
    <xf numFmtId="1" fontId="29" fillId="0" borderId="7" xfId="1" applyNumberFormat="1" applyFont="1" applyFill="1" applyBorder="1" applyAlignment="1" applyProtection="1">
      <alignment horizontal="center" vertical="center"/>
    </xf>
    <xf numFmtId="0" fontId="29" fillId="27" borderId="41" xfId="49" applyNumberFormat="1" applyFont="1" applyFill="1" applyBorder="1" applyAlignment="1" applyProtection="1">
      <alignment horizontal="center" vertical="center"/>
    </xf>
    <xf numFmtId="0" fontId="30" fillId="27" borderId="31" xfId="49" applyNumberFormat="1" applyFont="1" applyFill="1" applyBorder="1" applyAlignment="1" applyProtection="1">
      <alignment horizontal="left" vertical="center"/>
    </xf>
    <xf numFmtId="0" fontId="30" fillId="27" borderId="31" xfId="49" applyNumberFormat="1" applyFont="1" applyFill="1" applyBorder="1" applyAlignment="1" applyProtection="1">
      <alignment horizontal="center" vertical="center"/>
    </xf>
    <xf numFmtId="0" fontId="29" fillId="27" borderId="31" xfId="49" applyNumberFormat="1" applyFont="1" applyFill="1" applyBorder="1" applyAlignment="1" applyProtection="1">
      <alignment vertical="center"/>
    </xf>
    <xf numFmtId="0" fontId="29" fillId="27" borderId="31" xfId="49" applyNumberFormat="1" applyFont="1" applyFill="1" applyBorder="1" applyAlignment="1" applyProtection="1">
      <alignment horizontal="left" vertical="center"/>
    </xf>
    <xf numFmtId="4" fontId="30" fillId="27" borderId="42" xfId="49" applyNumberFormat="1" applyFont="1" applyFill="1" applyBorder="1" applyAlignment="1" applyProtection="1">
      <alignment horizontal="right" vertical="center"/>
    </xf>
    <xf numFmtId="43" fontId="29" fillId="0" borderId="7" xfId="49" applyNumberFormat="1" applyFont="1" applyFill="1" applyBorder="1" applyAlignment="1" applyProtection="1">
      <alignment horizontal="center" vertical="center"/>
    </xf>
    <xf numFmtId="49" fontId="29" fillId="0" borderId="7" xfId="49" applyNumberFormat="1" applyFont="1" applyFill="1" applyBorder="1" applyAlignment="1" applyProtection="1">
      <alignment vertical="center"/>
    </xf>
    <xf numFmtId="49" fontId="30" fillId="0" borderId="7" xfId="49" applyNumberFormat="1" applyFont="1" applyFill="1" applyBorder="1" applyAlignment="1" applyProtection="1">
      <alignment vertical="center"/>
    </xf>
    <xf numFmtId="0" fontId="30" fillId="0" borderId="35" xfId="49" applyNumberFormat="1" applyFont="1" applyFill="1" applyBorder="1" applyAlignment="1" applyProtection="1">
      <alignment horizontal="center" vertical="center"/>
    </xf>
    <xf numFmtId="4" fontId="29" fillId="0" borderId="35" xfId="49" applyNumberFormat="1" applyFont="1" applyFill="1" applyBorder="1" applyAlignment="1" applyProtection="1">
      <alignment horizontal="right" vertical="center"/>
    </xf>
    <xf numFmtId="49" fontId="29" fillId="0" borderId="12" xfId="49" applyNumberFormat="1" applyFont="1" applyFill="1" applyBorder="1" applyAlignment="1" applyProtection="1">
      <alignment horizontal="left" vertical="center" wrapText="1" indent="2"/>
    </xf>
    <xf numFmtId="49" fontId="30" fillId="0" borderId="12" xfId="49" applyNumberFormat="1" applyFont="1" applyFill="1" applyBorder="1" applyAlignment="1" applyProtection="1">
      <alignment horizontal="left" vertical="center" indent="2"/>
    </xf>
    <xf numFmtId="3" fontId="30" fillId="0" borderId="7" xfId="49" applyNumberFormat="1" applyFont="1" applyFill="1" applyBorder="1" applyAlignment="1" applyProtection="1">
      <alignment vertical="center"/>
    </xf>
    <xf numFmtId="49" fontId="29" fillId="0" borderId="12" xfId="49" applyNumberFormat="1" applyFont="1" applyFill="1" applyBorder="1" applyAlignment="1" applyProtection="1">
      <alignment horizontal="left" vertical="center" wrapText="1"/>
    </xf>
    <xf numFmtId="49" fontId="30" fillId="0" borderId="12" xfId="49" applyNumberFormat="1" applyFont="1" applyFill="1" applyBorder="1" applyAlignment="1" applyProtection="1">
      <alignment horizontal="left" vertical="center" wrapText="1"/>
    </xf>
    <xf numFmtId="49" fontId="30" fillId="0" borderId="0" xfId="49" applyNumberFormat="1" applyFont="1" applyFill="1" applyBorder="1" applyAlignment="1" applyProtection="1">
      <alignment vertical="center"/>
    </xf>
    <xf numFmtId="4" fontId="27" fillId="0" borderId="0" xfId="67" applyNumberFormat="1" applyFont="1" applyAlignment="1">
      <alignment horizontal="right"/>
    </xf>
    <xf numFmtId="169" fontId="30" fillId="0" borderId="0" xfId="67" applyNumberFormat="1" applyFont="1" applyBorder="1" applyAlignment="1">
      <alignment horizontal="right"/>
    </xf>
    <xf numFmtId="166" fontId="6" fillId="0" borderId="0" xfId="54" applyFont="1" applyFill="1" applyBorder="1" applyAlignment="1">
      <alignment horizontal="center"/>
    </xf>
    <xf numFmtId="166" fontId="6" fillId="0" borderId="0" xfId="54" applyFont="1" applyFill="1" applyAlignment="1">
      <alignment horizontal="center"/>
    </xf>
    <xf numFmtId="0" fontId="30" fillId="0" borderId="7" xfId="1" applyFont="1" applyFill="1" applyBorder="1" applyAlignment="1">
      <alignment vertical="top" wrapText="1"/>
    </xf>
    <xf numFmtId="49" fontId="28" fillId="0" borderId="11" xfId="49" applyNumberFormat="1" applyFont="1" applyFill="1" applyBorder="1" applyAlignment="1" applyProtection="1">
      <alignment horizontal="left" vertical="center"/>
    </xf>
    <xf numFmtId="0" fontId="28" fillId="0" borderId="12" xfId="49" applyNumberFormat="1" applyFont="1" applyFill="1" applyBorder="1" applyAlignment="1" applyProtection="1">
      <alignment horizontal="center" vertical="center"/>
    </xf>
    <xf numFmtId="3" fontId="28" fillId="0" borderId="7" xfId="49" applyNumberFormat="1" applyFont="1" applyFill="1" applyBorder="1" applyAlignment="1" applyProtection="1">
      <alignment horizontal="center" vertical="center"/>
    </xf>
    <xf numFmtId="49" fontId="28" fillId="0" borderId="11" xfId="49" applyNumberFormat="1" applyFont="1" applyFill="1" applyBorder="1" applyAlignment="1" applyProtection="1">
      <alignment horizontal="left" vertical="center" wrapText="1"/>
    </xf>
    <xf numFmtId="4" fontId="6" fillId="0" borderId="0" xfId="67" applyNumberFormat="1" applyFont="1" applyFill="1" applyAlignment="1">
      <alignment horizontal="center"/>
    </xf>
    <xf numFmtId="0" fontId="38" fillId="0" borderId="0" xfId="67" applyFont="1" applyAlignment="1">
      <alignment horizontal="center"/>
    </xf>
    <xf numFmtId="166" fontId="29" fillId="0" borderId="7" xfId="54" applyFont="1" applyFill="1" applyBorder="1" applyAlignment="1" applyProtection="1">
      <alignment vertical="center"/>
    </xf>
    <xf numFmtId="0" fontId="38" fillId="0" borderId="0" xfId="67" applyFont="1" applyFill="1" applyAlignment="1">
      <alignment horizontal="center"/>
    </xf>
    <xf numFmtId="0" fontId="38" fillId="0" borderId="0" xfId="67" applyFont="1" applyFill="1" applyBorder="1" applyAlignment="1">
      <alignment horizontal="center"/>
    </xf>
    <xf numFmtId="0" fontId="29" fillId="0" borderId="7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7" xfId="67" applyFont="1" applyBorder="1" applyAlignment="1">
      <alignment horizontal="center"/>
    </xf>
    <xf numFmtId="0" fontId="29" fillId="0" borderId="7" xfId="0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justify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4" fontId="29" fillId="0" borderId="7" xfId="49" applyNumberFormat="1" applyFont="1" applyFill="1" applyBorder="1" applyAlignment="1" applyProtection="1">
      <alignment horizontal="center"/>
    </xf>
    <xf numFmtId="0" fontId="6" fillId="0" borderId="0" xfId="1" applyFont="1" applyAlignment="1">
      <alignment horizontal="center"/>
    </xf>
    <xf numFmtId="0" fontId="27" fillId="0" borderId="7" xfId="49" applyNumberFormat="1" applyFont="1" applyFill="1" applyBorder="1" applyAlignment="1" applyProtection="1">
      <alignment horizontal="center" vertical="center"/>
    </xf>
    <xf numFmtId="0" fontId="0" fillId="0" borderId="0" xfId="0"/>
    <xf numFmtId="0" fontId="29" fillId="0" borderId="0" xfId="0" applyFont="1" applyAlignment="1">
      <alignment horizontal="center"/>
    </xf>
    <xf numFmtId="0" fontId="0" fillId="0" borderId="0" xfId="0"/>
    <xf numFmtId="0" fontId="29" fillId="0" borderId="0" xfId="0" applyFont="1" applyAlignment="1">
      <alignment horizontal="center"/>
    </xf>
    <xf numFmtId="0" fontId="29" fillId="0" borderId="7" xfId="67" applyFont="1" applyFill="1" applyBorder="1" applyAlignment="1">
      <alignment horizontal="center" vertical="center"/>
    </xf>
    <xf numFmtId="0" fontId="29" fillId="0" borderId="7" xfId="67" applyFont="1" applyFill="1" applyBorder="1" applyAlignment="1">
      <alignment horizontal="center" vertical="center" wrapText="1"/>
    </xf>
    <xf numFmtId="171" fontId="29" fillId="0" borderId="7" xfId="67" applyNumberFormat="1" applyFont="1" applyFill="1" applyBorder="1" applyAlignment="1">
      <alignment horizontal="center" vertical="center"/>
    </xf>
    <xf numFmtId="0" fontId="29" fillId="0" borderId="7" xfId="67" applyFont="1" applyFill="1" applyBorder="1" applyAlignment="1">
      <alignment horizontal="center" vertical="center"/>
    </xf>
    <xf numFmtId="0" fontId="29" fillId="0" borderId="7" xfId="67" applyFont="1" applyFill="1" applyBorder="1" applyAlignment="1">
      <alignment horizontal="center" vertical="center" wrapText="1"/>
    </xf>
    <xf numFmtId="171" fontId="29" fillId="0" borderId="7" xfId="67" applyNumberFormat="1" applyFont="1" applyFill="1" applyBorder="1" applyAlignment="1">
      <alignment horizontal="center" vertical="center"/>
    </xf>
    <xf numFmtId="3" fontId="29" fillId="0" borderId="7" xfId="49" applyNumberFormat="1" applyFont="1" applyFill="1" applyBorder="1" applyAlignment="1" applyProtection="1">
      <alignment horizontal="center" vertical="center"/>
    </xf>
    <xf numFmtId="0" fontId="29" fillId="0" borderId="7" xfId="67" applyFont="1" applyFill="1" applyBorder="1" applyAlignment="1">
      <alignment horizontal="center" vertical="center"/>
    </xf>
    <xf numFmtId="0" fontId="29" fillId="0" borderId="7" xfId="67" applyFont="1" applyFill="1" applyBorder="1" applyAlignment="1">
      <alignment horizontal="center" vertical="center" wrapText="1"/>
    </xf>
    <xf numFmtId="171" fontId="29" fillId="0" borderId="7" xfId="67" applyNumberFormat="1" applyFont="1" applyFill="1" applyBorder="1" applyAlignment="1">
      <alignment horizontal="center" vertical="center"/>
    </xf>
    <xf numFmtId="3" fontId="29" fillId="0" borderId="7" xfId="49" applyNumberFormat="1" applyFont="1" applyFill="1" applyBorder="1" applyAlignment="1" applyProtection="1">
      <alignment horizontal="center" vertical="center"/>
    </xf>
    <xf numFmtId="0" fontId="29" fillId="0" borderId="7" xfId="67" applyFont="1" applyFill="1" applyBorder="1" applyAlignment="1">
      <alignment horizontal="center" vertical="center"/>
    </xf>
    <xf numFmtId="0" fontId="29" fillId="0" borderId="7" xfId="67" applyFont="1" applyFill="1" applyBorder="1" applyAlignment="1">
      <alignment horizontal="center" vertical="center" wrapText="1"/>
    </xf>
    <xf numFmtId="171" fontId="29" fillId="0" borderId="7" xfId="67" applyNumberFormat="1" applyFont="1" applyFill="1" applyBorder="1" applyAlignment="1">
      <alignment horizontal="center" vertical="center"/>
    </xf>
    <xf numFmtId="3" fontId="29" fillId="0" borderId="7" xfId="49" applyNumberFormat="1" applyFont="1" applyFill="1" applyBorder="1" applyAlignment="1" applyProtection="1">
      <alignment horizontal="center" vertical="center"/>
    </xf>
    <xf numFmtId="49" fontId="30" fillId="0" borderId="7" xfId="49" applyNumberFormat="1" applyFont="1" applyFill="1" applyBorder="1" applyAlignment="1" applyProtection="1">
      <alignment horizontal="left" vertical="center" wrapText="1"/>
    </xf>
    <xf numFmtId="0" fontId="29" fillId="0" borderId="7" xfId="67" applyFont="1" applyFill="1" applyBorder="1" applyAlignment="1">
      <alignment horizontal="center" vertical="center"/>
    </xf>
    <xf numFmtId="0" fontId="29" fillId="0" borderId="7" xfId="67" applyFont="1" applyFill="1" applyBorder="1" applyAlignment="1">
      <alignment horizontal="center" vertical="center" wrapText="1"/>
    </xf>
    <xf numFmtId="171" fontId="29" fillId="0" borderId="7" xfId="67" applyNumberFormat="1" applyFont="1" applyFill="1" applyBorder="1" applyAlignment="1">
      <alignment horizontal="center" vertical="center"/>
    </xf>
    <xf numFmtId="0" fontId="29" fillId="0" borderId="0" xfId="67" applyFont="1" applyFill="1"/>
    <xf numFmtId="49" fontId="27" fillId="0" borderId="7" xfId="49" applyNumberFormat="1" applyFont="1" applyFill="1" applyBorder="1" applyAlignment="1" applyProtection="1">
      <alignment horizontal="center" vertical="center"/>
    </xf>
    <xf numFmtId="4" fontId="29" fillId="0" borderId="0" xfId="67" applyNumberFormat="1" applyFont="1"/>
    <xf numFmtId="0" fontId="29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NumberFormat="1" applyFont="1" applyFill="1" applyBorder="1" applyAlignment="1" applyProtection="1">
      <alignment vertical="center"/>
    </xf>
    <xf numFmtId="0" fontId="6" fillId="0" borderId="0" xfId="67" applyFont="1" applyAlignment="1">
      <alignment horizontal="center"/>
    </xf>
    <xf numFmtId="0" fontId="29" fillId="0" borderId="0" xfId="67" applyFont="1"/>
    <xf numFmtId="0" fontId="30" fillId="0" borderId="0" xfId="49" applyNumberFormat="1" applyFont="1" applyFill="1" applyBorder="1" applyAlignment="1" applyProtection="1">
      <alignment horizontal="center" vertical="center"/>
    </xf>
    <xf numFmtId="4" fontId="30" fillId="0" borderId="0" xfId="49" applyNumberFormat="1" applyFont="1" applyFill="1" applyBorder="1" applyAlignment="1" applyProtection="1">
      <alignment horizontal="right" vertical="center"/>
    </xf>
    <xf numFmtId="0" fontId="6" fillId="0" borderId="0" xfId="67" applyFont="1" applyFill="1" applyAlignment="1">
      <alignment horizontal="center"/>
    </xf>
    <xf numFmtId="0" fontId="30" fillId="0" borderId="0" xfId="49" applyNumberFormat="1" applyFont="1" applyFill="1" applyBorder="1" applyAlignment="1" applyProtection="1">
      <alignment vertical="center"/>
    </xf>
    <xf numFmtId="0" fontId="29" fillId="0" borderId="7" xfId="49" applyNumberFormat="1" applyFont="1" applyFill="1" applyBorder="1" applyAlignment="1" applyProtection="1">
      <alignment horizontal="center" vertical="center" wrapText="1"/>
    </xf>
    <xf numFmtId="49" fontId="29" fillId="0" borderId="7" xfId="49" applyNumberFormat="1" applyFont="1" applyFill="1" applyBorder="1" applyAlignment="1" applyProtection="1">
      <alignment horizontal="center" vertical="center" wrapText="1"/>
    </xf>
    <xf numFmtId="4" fontId="29" fillId="0" borderId="7" xfId="49" applyNumberFormat="1" applyFont="1" applyFill="1" applyBorder="1" applyAlignment="1" applyProtection="1">
      <alignment horizontal="center" vertical="center" wrapText="1"/>
    </xf>
    <xf numFmtId="0" fontId="29" fillId="0" borderId="7" xfId="49" applyNumberFormat="1" applyFont="1" applyFill="1" applyBorder="1" applyAlignment="1" applyProtection="1">
      <alignment horizontal="center" vertical="center"/>
    </xf>
    <xf numFmtId="3" fontId="29" fillId="0" borderId="7" xfId="49" applyNumberFormat="1" applyFont="1" applyFill="1" applyBorder="1" applyAlignment="1" applyProtection="1">
      <alignment horizontal="center" vertical="center"/>
    </xf>
    <xf numFmtId="1" fontId="29" fillId="0" borderId="7" xfId="67" applyNumberFormat="1" applyFont="1" applyFill="1" applyBorder="1" applyAlignment="1">
      <alignment horizontal="center" vertical="center" wrapText="1"/>
    </xf>
    <xf numFmtId="0" fontId="29" fillId="0" borderId="7" xfId="67" applyFont="1" applyBorder="1" applyAlignment="1">
      <alignment horizontal="center"/>
    </xf>
    <xf numFmtId="0" fontId="29" fillId="0" borderId="7" xfId="67" applyFont="1" applyBorder="1" applyAlignment="1">
      <alignment horizontal="center" vertical="center"/>
    </xf>
    <xf numFmtId="0" fontId="29" fillId="0" borderId="0" xfId="67" applyFont="1"/>
    <xf numFmtId="1" fontId="29" fillId="0" borderId="7" xfId="67" applyNumberFormat="1" applyFont="1" applyFill="1" applyBorder="1" applyAlignment="1">
      <alignment horizontal="center" vertical="center" wrapText="1"/>
    </xf>
    <xf numFmtId="0" fontId="29" fillId="0" borderId="7" xfId="67" applyFont="1" applyBorder="1" applyAlignment="1">
      <alignment horizontal="center"/>
    </xf>
    <xf numFmtId="0" fontId="29" fillId="0" borderId="7" xfId="67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29" fillId="0" borderId="0" xfId="67" applyFont="1"/>
    <xf numFmtId="0" fontId="29" fillId="0" borderId="7" xfId="49" applyNumberFormat="1" applyFont="1" applyFill="1" applyBorder="1" applyAlignment="1" applyProtection="1">
      <alignment horizontal="center" vertical="center"/>
    </xf>
    <xf numFmtId="0" fontId="29" fillId="0" borderId="7" xfId="49" applyNumberFormat="1" applyFont="1" applyFill="1" applyBorder="1" applyAlignment="1" applyProtection="1">
      <alignment horizontal="center" vertical="center" wrapText="1"/>
    </xf>
    <xf numFmtId="0" fontId="29" fillId="0" borderId="7" xfId="49" applyNumberFormat="1" applyFont="1" applyFill="1" applyBorder="1" applyAlignment="1" applyProtection="1">
      <alignment horizontal="center" vertical="top"/>
    </xf>
    <xf numFmtId="0" fontId="29" fillId="0" borderId="7" xfId="49" applyNumberFormat="1" applyFont="1" applyFill="1" applyBorder="1" applyAlignment="1" applyProtection="1">
      <alignment horizontal="left" vertical="top"/>
    </xf>
    <xf numFmtId="4" fontId="29" fillId="0" borderId="7" xfId="49" applyNumberFormat="1" applyFont="1" applyFill="1" applyBorder="1" applyAlignment="1" applyProtection="1">
      <alignment horizontal="right" vertical="center"/>
    </xf>
    <xf numFmtId="1" fontId="29" fillId="0" borderId="7" xfId="49" applyNumberFormat="1" applyFont="1" applyFill="1" applyBorder="1" applyAlignment="1" applyProtection="1">
      <alignment horizontal="center" vertical="center"/>
    </xf>
    <xf numFmtId="3" fontId="29" fillId="0" borderId="7" xfId="49" applyNumberFormat="1" applyFont="1" applyFill="1" applyBorder="1" applyAlignment="1" applyProtection="1">
      <alignment horizontal="center" vertical="center"/>
    </xf>
    <xf numFmtId="2" fontId="29" fillId="0" borderId="7" xfId="49" applyNumberFormat="1" applyFont="1" applyFill="1" applyBorder="1" applyAlignment="1" applyProtection="1">
      <alignment horizontal="center" vertical="center"/>
    </xf>
    <xf numFmtId="49" fontId="29" fillId="0" borderId="7" xfId="49" applyNumberFormat="1" applyFont="1" applyFill="1" applyBorder="1" applyAlignment="1" applyProtection="1">
      <alignment horizontal="center" vertical="center" wrapText="1"/>
    </xf>
    <xf numFmtId="170" fontId="29" fillId="0" borderId="7" xfId="49" applyNumberFormat="1" applyFont="1" applyFill="1" applyBorder="1" applyAlignment="1" applyProtection="1">
      <alignment horizontal="center" vertical="center"/>
    </xf>
    <xf numFmtId="0" fontId="29" fillId="0" borderId="7" xfId="49" applyNumberFormat="1" applyFont="1" applyFill="1" applyBorder="1" applyAlignment="1" applyProtection="1">
      <alignment horizontal="left" vertical="center" wrapText="1"/>
    </xf>
    <xf numFmtId="4" fontId="29" fillId="25" borderId="7" xfId="49" applyNumberFormat="1" applyFont="1" applyFill="1" applyBorder="1" applyAlignment="1" applyProtection="1">
      <alignment horizontal="right" vertical="center"/>
    </xf>
    <xf numFmtId="166" fontId="29" fillId="0" borderId="7" xfId="54" applyFont="1" applyFill="1" applyBorder="1" applyAlignment="1" applyProtection="1">
      <alignment horizontal="center" vertical="center"/>
    </xf>
    <xf numFmtId="4" fontId="29" fillId="0" borderId="7" xfId="67" applyNumberFormat="1" applyFont="1" applyFill="1" applyBorder="1" applyAlignment="1">
      <alignment horizontal="right"/>
    </xf>
    <xf numFmtId="4" fontId="39" fillId="0" borderId="7" xfId="67" applyNumberFormat="1" applyFont="1" applyBorder="1" applyAlignment="1">
      <alignment horizontal="center"/>
    </xf>
    <xf numFmtId="4" fontId="29" fillId="0" borderId="7" xfId="67" applyNumberFormat="1" applyFont="1" applyBorder="1" applyAlignment="1">
      <alignment horizontal="center"/>
    </xf>
    <xf numFmtId="0" fontId="28" fillId="0" borderId="7" xfId="266" applyFont="1" applyFill="1" applyBorder="1" applyAlignment="1">
      <alignment horizontal="left" wrapText="1"/>
    </xf>
    <xf numFmtId="4" fontId="6" fillId="0" borderId="0" xfId="67" applyNumberFormat="1" applyFont="1" applyAlignment="1">
      <alignment horizontal="center"/>
    </xf>
    <xf numFmtId="0" fontId="6" fillId="0" borderId="7" xfId="67" applyFont="1" applyBorder="1" applyAlignment="1">
      <alignment horizontal="center"/>
    </xf>
    <xf numFmtId="166" fontId="6" fillId="0" borderId="7" xfId="54" applyFont="1" applyBorder="1" applyAlignment="1">
      <alignment horizontal="center"/>
    </xf>
    <xf numFmtId="168" fontId="30" fillId="0" borderId="7" xfId="67" applyNumberFormat="1" applyFont="1" applyFill="1" applyBorder="1" applyAlignment="1"/>
    <xf numFmtId="166" fontId="29" fillId="0" borderId="7" xfId="54" applyFont="1" applyFill="1" applyBorder="1" applyAlignment="1"/>
    <xf numFmtId="0" fontId="29" fillId="25" borderId="7" xfId="1" applyNumberFormat="1" applyFont="1" applyFill="1" applyBorder="1" applyAlignment="1">
      <alignment vertical="top" wrapText="1"/>
    </xf>
    <xf numFmtId="0" fontId="29" fillId="25" borderId="7" xfId="67" applyFont="1" applyFill="1" applyBorder="1"/>
    <xf numFmtId="4" fontId="29" fillId="0" borderId="7" xfId="67" applyNumberFormat="1" applyFont="1" applyBorder="1"/>
    <xf numFmtId="0" fontId="29" fillId="28" borderId="0" xfId="67" applyFont="1" applyFill="1"/>
    <xf numFmtId="0" fontId="29" fillId="28" borderId="7" xfId="67" applyFont="1" applyFill="1" applyBorder="1"/>
    <xf numFmtId="4" fontId="29" fillId="28" borderId="7" xfId="67" applyNumberFormat="1" applyFont="1" applyFill="1" applyBorder="1"/>
    <xf numFmtId="0" fontId="6" fillId="28" borderId="0" xfId="67" applyFont="1" applyFill="1" applyAlignment="1">
      <alignment horizontal="center"/>
    </xf>
    <xf numFmtId="0" fontId="29" fillId="24" borderId="0" xfId="67" applyFont="1" applyFill="1"/>
    <xf numFmtId="0" fontId="29" fillId="29" borderId="0" xfId="67" applyFont="1" applyFill="1"/>
    <xf numFmtId="0" fontId="6" fillId="29" borderId="0" xfId="67" applyFont="1" applyFill="1" applyAlignment="1">
      <alignment horizontal="center"/>
    </xf>
    <xf numFmtId="0" fontId="29" fillId="29" borderId="7" xfId="67" applyFont="1" applyFill="1" applyBorder="1"/>
    <xf numFmtId="4" fontId="29" fillId="29" borderId="7" xfId="67" applyNumberFormat="1" applyFont="1" applyFill="1" applyBorder="1"/>
    <xf numFmtId="4" fontId="6" fillId="0" borderId="7" xfId="67" applyNumberFormat="1" applyFont="1" applyBorder="1" applyAlignment="1">
      <alignment horizontal="center"/>
    </xf>
    <xf numFmtId="169" fontId="6" fillId="0" borderId="7" xfId="67" applyNumberFormat="1" applyFont="1" applyBorder="1" applyAlignment="1">
      <alignment horizontal="center"/>
    </xf>
    <xf numFmtId="0" fontId="5" fillId="0" borderId="7" xfId="1" applyBorder="1"/>
    <xf numFmtId="4" fontId="30" fillId="28" borderId="7" xfId="67" applyNumberFormat="1" applyFont="1" applyFill="1" applyBorder="1"/>
    <xf numFmtId="4" fontId="30" fillId="29" borderId="7" xfId="67" applyNumberFormat="1" applyFont="1" applyFill="1" applyBorder="1"/>
    <xf numFmtId="4" fontId="7" fillId="0" borderId="7" xfId="67" applyNumberFormat="1" applyFont="1" applyBorder="1" applyAlignment="1">
      <alignment horizontal="center"/>
    </xf>
    <xf numFmtId="4" fontId="30" fillId="0" borderId="7" xfId="67" applyNumberFormat="1" applyFont="1" applyBorder="1"/>
    <xf numFmtId="4" fontId="38" fillId="0" borderId="7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/>
    </xf>
    <xf numFmtId="0" fontId="6" fillId="0" borderId="7" xfId="67" applyFont="1" applyFill="1" applyBorder="1" applyAlignment="1">
      <alignment horizontal="center"/>
    </xf>
    <xf numFmtId="4" fontId="42" fillId="0" borderId="7" xfId="67" applyNumberFormat="1" applyFont="1" applyBorder="1"/>
    <xf numFmtId="4" fontId="43" fillId="0" borderId="7" xfId="67" applyNumberFormat="1" applyFont="1" applyBorder="1"/>
    <xf numFmtId="0" fontId="6" fillId="24" borderId="7" xfId="67" applyFont="1" applyFill="1" applyBorder="1" applyAlignment="1">
      <alignment horizontal="center"/>
    </xf>
    <xf numFmtId="0" fontId="29" fillId="24" borderId="7" xfId="67" applyFont="1" applyFill="1" applyBorder="1"/>
    <xf numFmtId="4" fontId="29" fillId="24" borderId="7" xfId="67" applyNumberFormat="1" applyFont="1" applyFill="1" applyBorder="1"/>
    <xf numFmtId="4" fontId="44" fillId="0" borderId="7" xfId="67" applyNumberFormat="1" applyFont="1" applyBorder="1"/>
    <xf numFmtId="4" fontId="46" fillId="0" borderId="7" xfId="67" applyNumberFormat="1" applyFont="1" applyBorder="1"/>
    <xf numFmtId="4" fontId="42" fillId="0" borderId="0" xfId="67" applyNumberFormat="1" applyFont="1"/>
    <xf numFmtId="4" fontId="44" fillId="0" borderId="0" xfId="67" applyNumberFormat="1" applyFont="1"/>
    <xf numFmtId="4" fontId="42" fillId="0" borderId="7" xfId="67" applyNumberFormat="1" applyFont="1" applyBorder="1" applyAlignment="1">
      <alignment wrapText="1"/>
    </xf>
    <xf numFmtId="4" fontId="44" fillId="0" borderId="7" xfId="67" applyNumberFormat="1" applyFont="1" applyBorder="1" applyAlignment="1">
      <alignment wrapText="1"/>
    </xf>
    <xf numFmtId="4" fontId="42" fillId="24" borderId="7" xfId="67" applyNumberFormat="1" applyFont="1" applyFill="1" applyBorder="1"/>
    <xf numFmtId="4" fontId="44" fillId="24" borderId="7" xfId="67" applyNumberFormat="1" applyFont="1" applyFill="1" applyBorder="1"/>
    <xf numFmtId="4" fontId="45" fillId="0" borderId="0" xfId="67" applyNumberFormat="1" applyFont="1" applyAlignment="1">
      <alignment horizontal="center"/>
    </xf>
    <xf numFmtId="4" fontId="47" fillId="0" borderId="0" xfId="67" applyNumberFormat="1" applyFont="1" applyAlignment="1">
      <alignment horizontal="center"/>
    </xf>
    <xf numFmtId="4" fontId="29" fillId="0" borderId="0" xfId="67" applyNumberFormat="1" applyFont="1" applyFill="1"/>
    <xf numFmtId="4" fontId="42" fillId="0" borderId="0" xfId="67" applyNumberFormat="1" applyFont="1" applyFill="1"/>
    <xf numFmtId="4" fontId="44" fillId="0" borderId="0" xfId="67" applyNumberFormat="1" applyFont="1" applyFill="1"/>
    <xf numFmtId="4" fontId="29" fillId="25" borderId="7" xfId="67" applyNumberFormat="1" applyFont="1" applyFill="1" applyBorder="1"/>
    <xf numFmtId="4" fontId="42" fillId="25" borderId="7" xfId="67" applyNumberFormat="1" applyFont="1" applyFill="1" applyBorder="1"/>
    <xf numFmtId="4" fontId="44" fillId="25" borderId="7" xfId="67" applyNumberFormat="1" applyFont="1" applyFill="1" applyBorder="1"/>
    <xf numFmtId="168" fontId="30" fillId="24" borderId="7" xfId="67" applyNumberFormat="1" applyFont="1" applyFill="1" applyBorder="1" applyAlignment="1"/>
    <xf numFmtId="3" fontId="30" fillId="24" borderId="7" xfId="49" applyNumberFormat="1" applyFont="1" applyFill="1" applyBorder="1" applyAlignment="1" applyProtection="1">
      <alignment vertical="center"/>
    </xf>
    <xf numFmtId="0" fontId="30" fillId="24" borderId="7" xfId="1" applyNumberFormat="1" applyFont="1" applyFill="1" applyBorder="1" applyAlignment="1">
      <alignment vertical="top" wrapText="1"/>
    </xf>
    <xf numFmtId="0" fontId="30" fillId="24" borderId="7" xfId="67" applyFont="1" applyFill="1" applyBorder="1"/>
    <xf numFmtId="4" fontId="30" fillId="24" borderId="7" xfId="67" applyNumberFormat="1" applyFont="1" applyFill="1" applyBorder="1"/>
    <xf numFmtId="4" fontId="43" fillId="24" borderId="7" xfId="67" applyNumberFormat="1" applyFont="1" applyFill="1" applyBorder="1"/>
    <xf numFmtId="4" fontId="46" fillId="24" borderId="7" xfId="67" applyNumberFormat="1" applyFont="1" applyFill="1" applyBorder="1"/>
    <xf numFmtId="0" fontId="30" fillId="24" borderId="0" xfId="67" applyFont="1" applyFill="1"/>
    <xf numFmtId="0" fontId="7" fillId="24" borderId="7" xfId="67" applyFont="1" applyFill="1" applyBorder="1" applyAlignment="1">
      <alignment horizontal="center"/>
    </xf>
    <xf numFmtId="168" fontId="7" fillId="24" borderId="7" xfId="67" applyNumberFormat="1" applyFont="1" applyFill="1" applyBorder="1" applyAlignment="1">
      <alignment horizontal="center"/>
    </xf>
    <xf numFmtId="0" fontId="30" fillId="24" borderId="7" xfId="67" applyFont="1" applyFill="1" applyBorder="1" applyAlignment="1">
      <alignment vertical="center" wrapText="1"/>
    </xf>
    <xf numFmtId="4" fontId="30" fillId="24" borderId="7" xfId="49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49" fontId="6" fillId="0" borderId="1" xfId="1" applyNumberFormat="1" applyFont="1" applyBorder="1" applyAlignment="1">
      <alignment horizontal="left"/>
    </xf>
    <xf numFmtId="49" fontId="6" fillId="0" borderId="7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left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49" fontId="6" fillId="0" borderId="8" xfId="1" applyNumberFormat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8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0" fontId="6" fillId="0" borderId="11" xfId="1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0" fontId="6" fillId="0" borderId="12" xfId="1" applyFont="1" applyBorder="1" applyAlignment="1">
      <alignment horizontal="right"/>
    </xf>
    <xf numFmtId="49" fontId="6" fillId="0" borderId="11" xfId="1" applyNumberFormat="1" applyFont="1" applyBorder="1" applyAlignment="1">
      <alignment horizontal="center"/>
    </xf>
    <xf numFmtId="49" fontId="6" fillId="0" borderId="8" xfId="1" applyNumberFormat="1" applyFont="1" applyBorder="1" applyAlignment="1">
      <alignment horizontal="center"/>
    </xf>
    <xf numFmtId="49" fontId="6" fillId="0" borderId="12" xfId="1" applyNumberFormat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4" fontId="7" fillId="0" borderId="11" xfId="1" applyNumberFormat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7" fillId="0" borderId="12" xfId="1" applyFont="1" applyBorder="1" applyAlignment="1">
      <alignment horizontal="right"/>
    </xf>
    <xf numFmtId="49" fontId="7" fillId="0" borderId="11" xfId="1" applyNumberFormat="1" applyFont="1" applyBorder="1" applyAlignment="1">
      <alignment horizontal="right"/>
    </xf>
    <xf numFmtId="49" fontId="7" fillId="0" borderId="8" xfId="1" applyNumberFormat="1" applyFont="1" applyBorder="1" applyAlignment="1">
      <alignment horizontal="right"/>
    </xf>
    <xf numFmtId="49" fontId="7" fillId="0" borderId="12" xfId="1" applyNumberFormat="1" applyFont="1" applyBorder="1" applyAlignment="1">
      <alignment horizontal="right"/>
    </xf>
    <xf numFmtId="4" fontId="7" fillId="0" borderId="8" xfId="1" applyNumberFormat="1" applyFont="1" applyBorder="1" applyAlignment="1">
      <alignment horizontal="right"/>
    </xf>
    <xf numFmtId="4" fontId="7" fillId="0" borderId="12" xfId="1" applyNumberFormat="1" applyFont="1" applyBorder="1" applyAlignment="1">
      <alignment horizontal="right"/>
    </xf>
    <xf numFmtId="0" fontId="7" fillId="0" borderId="7" xfId="1" applyFont="1" applyBorder="1" applyAlignment="1">
      <alignment horizontal="right"/>
    </xf>
    <xf numFmtId="49" fontId="6" fillId="0" borderId="11" xfId="1" applyNumberFormat="1" applyFont="1" applyBorder="1" applyAlignment="1">
      <alignment horizontal="left"/>
    </xf>
    <xf numFmtId="49" fontId="6" fillId="0" borderId="8" xfId="1" applyNumberFormat="1" applyFont="1" applyBorder="1" applyAlignment="1">
      <alignment horizontal="left"/>
    </xf>
    <xf numFmtId="49" fontId="6" fillId="0" borderId="12" xfId="1" applyNumberFormat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7" fillId="0" borderId="11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49" fontId="6" fillId="0" borderId="0" xfId="1" applyNumberFormat="1" applyFont="1" applyBorder="1" applyAlignment="1">
      <alignment horizontal="left"/>
    </xf>
    <xf numFmtId="4" fontId="7" fillId="0" borderId="0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center"/>
    </xf>
    <xf numFmtId="0" fontId="6" fillId="0" borderId="11" xfId="1" applyFont="1" applyBorder="1" applyAlignment="1">
      <alignment horizontal="left" wrapText="1"/>
    </xf>
    <xf numFmtId="0" fontId="6" fillId="0" borderId="12" xfId="1" applyFont="1" applyBorder="1" applyAlignment="1">
      <alignment horizontal="left" wrapText="1"/>
    </xf>
    <xf numFmtId="0" fontId="6" fillId="0" borderId="7" xfId="1" applyFont="1" applyBorder="1" applyAlignment="1">
      <alignment horizontal="center"/>
    </xf>
    <xf numFmtId="49" fontId="6" fillId="0" borderId="7" xfId="1" applyNumberFormat="1" applyFont="1" applyFill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4" fontId="7" fillId="0" borderId="7" xfId="1" applyNumberFormat="1" applyFont="1" applyBorder="1" applyAlignment="1">
      <alignment horizontal="right"/>
    </xf>
    <xf numFmtId="0" fontId="7" fillId="0" borderId="11" xfId="1" applyFont="1" applyBorder="1" applyAlignment="1">
      <alignment horizontal="left" wrapText="1"/>
    </xf>
    <xf numFmtId="0" fontId="7" fillId="0" borderId="8" xfId="1" applyFont="1" applyBorder="1" applyAlignment="1">
      <alignment horizontal="left" wrapText="1"/>
    </xf>
    <xf numFmtId="0" fontId="7" fillId="0" borderId="12" xfId="1" applyFont="1" applyBorder="1" applyAlignment="1">
      <alignment horizontal="left" wrapText="1"/>
    </xf>
    <xf numFmtId="0" fontId="7" fillId="0" borderId="7" xfId="1" applyFont="1" applyBorder="1" applyAlignment="1">
      <alignment horizontal="center"/>
    </xf>
    <xf numFmtId="49" fontId="7" fillId="0" borderId="7" xfId="1" applyNumberFormat="1" applyFont="1" applyBorder="1" applyAlignment="1">
      <alignment horizontal="center"/>
    </xf>
    <xf numFmtId="0" fontId="7" fillId="0" borderId="11" xfId="1" quotePrefix="1" applyFont="1" applyFill="1" applyBorder="1" applyAlignment="1">
      <alignment horizontal="left" wrapText="1"/>
    </xf>
    <xf numFmtId="0" fontId="7" fillId="0" borderId="8" xfId="1" applyFont="1" applyFill="1" applyBorder="1" applyAlignment="1">
      <alignment horizontal="left" wrapText="1"/>
    </xf>
    <xf numFmtId="0" fontId="7" fillId="0" borderId="12" xfId="1" applyFont="1" applyFill="1" applyBorder="1" applyAlignment="1">
      <alignment horizontal="left" wrapText="1"/>
    </xf>
    <xf numFmtId="49" fontId="7" fillId="0" borderId="7" xfId="1" applyNumberFormat="1" applyFont="1" applyBorder="1" applyAlignment="1">
      <alignment horizontal="center" vertical="top"/>
    </xf>
    <xf numFmtId="49" fontId="7" fillId="0" borderId="11" xfId="1" applyNumberFormat="1" applyFont="1" applyBorder="1" applyAlignment="1">
      <alignment horizontal="center" vertical="top"/>
    </xf>
    <xf numFmtId="49" fontId="7" fillId="0" borderId="8" xfId="1" applyNumberFormat="1" applyFont="1" applyBorder="1" applyAlignment="1">
      <alignment horizontal="center" vertical="top"/>
    </xf>
    <xf numFmtId="49" fontId="7" fillId="0" borderId="12" xfId="1" applyNumberFormat="1" applyFont="1" applyBorder="1" applyAlignment="1">
      <alignment horizontal="center" vertical="top"/>
    </xf>
    <xf numFmtId="4" fontId="7" fillId="0" borderId="7" xfId="1" applyNumberFormat="1" applyFont="1" applyBorder="1" applyAlignment="1">
      <alignment horizontal="right" vertical="top"/>
    </xf>
    <xf numFmtId="0" fontId="7" fillId="0" borderId="7" xfId="1" applyFont="1" applyBorder="1" applyAlignment="1">
      <alignment horizontal="right" vertical="top"/>
    </xf>
    <xf numFmtId="0" fontId="7" fillId="0" borderId="11" xfId="1" quotePrefix="1" applyFont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left" wrapText="1"/>
    </xf>
    <xf numFmtId="0" fontId="7" fillId="0" borderId="0" xfId="1" applyFont="1" applyAlignment="1">
      <alignment horizontal="center" wrapText="1"/>
    </xf>
    <xf numFmtId="49" fontId="6" fillId="0" borderId="7" xfId="1" applyNumberFormat="1" applyFont="1" applyBorder="1" applyAlignment="1">
      <alignment horizontal="left"/>
    </xf>
    <xf numFmtId="49" fontId="7" fillId="0" borderId="0" xfId="1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right"/>
    </xf>
    <xf numFmtId="0" fontId="29" fillId="0" borderId="8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72" fontId="29" fillId="0" borderId="7" xfId="90" applyNumberFormat="1" applyFont="1" applyBorder="1" applyAlignment="1">
      <alignment horizontal="right"/>
    </xf>
    <xf numFmtId="0" fontId="7" fillId="0" borderId="11" xfId="0" quotePrefix="1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72" fontId="30" fillId="0" borderId="11" xfId="90" applyNumberFormat="1" applyFont="1" applyBorder="1" applyAlignment="1">
      <alignment horizontal="right"/>
    </xf>
    <xf numFmtId="172" fontId="30" fillId="0" borderId="8" xfId="90" applyNumberFormat="1" applyFont="1" applyBorder="1" applyAlignment="1">
      <alignment horizontal="right"/>
    </xf>
    <xf numFmtId="172" fontId="30" fillId="0" borderId="12" xfId="90" applyNumberFormat="1" applyFont="1" applyBorder="1" applyAlignment="1">
      <alignment horizontal="right"/>
    </xf>
    <xf numFmtId="0" fontId="27" fillId="0" borderId="0" xfId="1" applyFont="1" applyBorder="1" applyAlignment="1">
      <alignment horizontal="center" wrapText="1"/>
    </xf>
    <xf numFmtId="0" fontId="28" fillId="0" borderId="2" xfId="1" applyFont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28" fillId="0" borderId="3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49" fontId="28" fillId="0" borderId="8" xfId="1" applyNumberFormat="1" applyFont="1" applyBorder="1" applyAlignment="1">
      <alignment horizontal="left" vertical="center"/>
    </xf>
    <xf numFmtId="0" fontId="28" fillId="0" borderId="5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28" fillId="0" borderId="6" xfId="1" applyFont="1" applyBorder="1" applyAlignment="1">
      <alignment horizontal="center"/>
    </xf>
    <xf numFmtId="0" fontId="28" fillId="0" borderId="1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/>
    </xf>
    <xf numFmtId="0" fontId="28" fillId="0" borderId="10" xfId="1" applyFont="1" applyBorder="1" applyAlignment="1">
      <alignment horizontal="center"/>
    </xf>
    <xf numFmtId="0" fontId="28" fillId="0" borderId="9" xfId="1" applyFont="1" applyBorder="1" applyAlignment="1">
      <alignment horizontal="center"/>
    </xf>
    <xf numFmtId="0" fontId="28" fillId="0" borderId="7" xfId="1" applyFont="1" applyBorder="1" applyAlignment="1">
      <alignment horizontal="right"/>
    </xf>
    <xf numFmtId="0" fontId="28" fillId="0" borderId="7" xfId="1" applyFont="1" applyBorder="1" applyAlignment="1">
      <alignment horizontal="center"/>
    </xf>
    <xf numFmtId="0" fontId="28" fillId="0" borderId="7" xfId="1" applyFont="1" applyBorder="1" applyAlignment="1">
      <alignment horizontal="center" vertical="center"/>
    </xf>
    <xf numFmtId="49" fontId="28" fillId="0" borderId="7" xfId="1" applyNumberFormat="1" applyFont="1" applyBorder="1" applyAlignment="1">
      <alignment horizontal="left"/>
    </xf>
    <xf numFmtId="0" fontId="27" fillId="0" borderId="0" xfId="1" applyFont="1" applyBorder="1" applyAlignment="1">
      <alignment horizontal="right"/>
    </xf>
    <xf numFmtId="0" fontId="27" fillId="0" borderId="0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28" fillId="0" borderId="1" xfId="1" applyNumberFormat="1" applyFont="1" applyBorder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 applyAlignment="1">
      <alignment horizontal="right"/>
    </xf>
    <xf numFmtId="49" fontId="28" fillId="0" borderId="1" xfId="1" applyNumberFormat="1" applyFont="1" applyBorder="1" applyAlignment="1">
      <alignment horizontal="left"/>
    </xf>
    <xf numFmtId="0" fontId="29" fillId="0" borderId="7" xfId="49" applyNumberFormat="1" applyFont="1" applyFill="1" applyBorder="1" applyAlignment="1" applyProtection="1">
      <alignment horizontal="left" vertical="top"/>
    </xf>
    <xf numFmtId="0" fontId="30" fillId="0" borderId="0" xfId="49" applyNumberFormat="1" applyFont="1" applyFill="1" applyBorder="1" applyAlignment="1" applyProtection="1">
      <alignment horizontal="center" vertical="center"/>
    </xf>
    <xf numFmtId="0" fontId="29" fillId="0" borderId="0" xfId="49" applyFont="1" applyAlignment="1">
      <alignment horizontal="center" vertical="center" wrapText="1"/>
    </xf>
    <xf numFmtId="0" fontId="29" fillId="0" borderId="0" xfId="49" applyNumberFormat="1" applyFont="1" applyFill="1" applyBorder="1" applyAlignment="1" applyProtection="1">
      <alignment horizontal="center" vertical="center" wrapText="1"/>
    </xf>
    <xf numFmtId="0" fontId="30" fillId="0" borderId="0" xfId="49" applyNumberFormat="1" applyFont="1" applyFill="1" applyBorder="1" applyAlignment="1" applyProtection="1">
      <alignment horizontal="center" vertical="top"/>
    </xf>
    <xf numFmtId="0" fontId="30" fillId="0" borderId="7" xfId="49" applyNumberFormat="1" applyFont="1" applyFill="1" applyBorder="1" applyAlignment="1" applyProtection="1">
      <alignment horizontal="center" vertical="top"/>
    </xf>
    <xf numFmtId="0" fontId="29" fillId="0" borderId="0" xfId="49" applyNumberFormat="1" applyFont="1" applyFill="1" applyBorder="1" applyAlignment="1" applyProtection="1">
      <alignment horizontal="center" vertical="center"/>
    </xf>
    <xf numFmtId="0" fontId="29" fillId="0" borderId="0" xfId="49" quotePrefix="1" applyNumberFormat="1" applyFont="1" applyFill="1" applyBorder="1" applyAlignment="1" applyProtection="1">
      <alignment horizontal="center" vertical="center" wrapText="1"/>
    </xf>
    <xf numFmtId="0" fontId="30" fillId="0" borderId="0" xfId="1" applyNumberFormat="1" applyFont="1" applyFill="1" applyBorder="1" applyAlignment="1" applyProtection="1">
      <alignment horizontal="center" vertical="center"/>
    </xf>
  </cellXfs>
  <cellStyles count="586">
    <cellStyle name="_договора 222 2009 год" xfId="585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" xfId="68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266"/>
    <cellStyle name="Обычный 10 2" xfId="265"/>
    <cellStyle name="Обычный 10 3" xfId="260"/>
    <cellStyle name="Обычный 10 4" xfId="259"/>
    <cellStyle name="Обычный 10 4 8" xfId="254"/>
    <cellStyle name="Обычный 10 5" xfId="253"/>
    <cellStyle name="Обычный 10 6" xfId="248"/>
    <cellStyle name="Обычный 10 7" xfId="244"/>
    <cellStyle name="Обычный 10 8" xfId="242"/>
    <cellStyle name="Обычный 11" xfId="241"/>
    <cellStyle name="Обычный 11 2" xfId="240"/>
    <cellStyle name="Обычный 11 3" xfId="239"/>
    <cellStyle name="Обычный 11 4" xfId="238"/>
    <cellStyle name="Обычный 11 5" xfId="237"/>
    <cellStyle name="Обычный 11 6" xfId="191"/>
    <cellStyle name="Обычный 11 7" xfId="236"/>
    <cellStyle name="Обычный 11 8" xfId="235"/>
    <cellStyle name="Обычный 11 9" xfId="530"/>
    <cellStyle name="Обычный 12" xfId="226"/>
    <cellStyle name="Обычный 12 10" xfId="225"/>
    <cellStyle name="Обычный 12 10 2" xfId="192"/>
    <cellStyle name="Обычный 12 10 2 2" xfId="293"/>
    <cellStyle name="Обычный 12 10 2 3" xfId="224"/>
    <cellStyle name="Обычный 12 10 3" xfId="223"/>
    <cellStyle name="Обычный 12 10 4" xfId="222"/>
    <cellStyle name="Обычный 12 11" xfId="280"/>
    <cellStyle name="Обычный 12 11 2" xfId="295"/>
    <cellStyle name="Обычный 12 11 3" xfId="276"/>
    <cellStyle name="Обычный 12 12" xfId="278"/>
    <cellStyle name="Обычный 12 13" xfId="221"/>
    <cellStyle name="Обычный 12 2" xfId="220"/>
    <cellStyle name="Обычный 12 2 2" xfId="219"/>
    <cellStyle name="Обычный 12 2 3" xfId="218"/>
    <cellStyle name="Обычный 12 2 4" xfId="217"/>
    <cellStyle name="Обычный 12 2 5" xfId="216"/>
    <cellStyle name="Обычный 12 2 6" xfId="215"/>
    <cellStyle name="Обычный 12 2 7" xfId="202"/>
    <cellStyle name="Обычный 12 2 7 2" xfId="131"/>
    <cellStyle name="Обычный 12 2 7 3" xfId="194"/>
    <cellStyle name="Обычный 12 2 8" xfId="208"/>
    <cellStyle name="Обычный 12 2 9" xfId="135"/>
    <cellStyle name="Обычный 12 3" xfId="136"/>
    <cellStyle name="Обычный 12 3 2" xfId="196"/>
    <cellStyle name="Обычный 12 3 2 2" xfId="141"/>
    <cellStyle name="Обычный 12 3 2 3" xfId="142"/>
    <cellStyle name="Обычный 12 3 3" xfId="234"/>
    <cellStyle name="Обычный 12 3 4" xfId="230"/>
    <cellStyle name="Обычный 12 4" xfId="228"/>
    <cellStyle name="Обычный 12 4 2" xfId="147"/>
    <cellStyle name="Обычный 12 4 2 2" xfId="148"/>
    <cellStyle name="Обычный 12 4 2 3" xfId="150"/>
    <cellStyle name="Обычный 12 4 3" xfId="151"/>
    <cellStyle name="Обычный 12 4 4" xfId="152"/>
    <cellStyle name="Обычный 12 5" xfId="153"/>
    <cellStyle name="Обычный 12 5 2" xfId="155"/>
    <cellStyle name="Обычный 12 5 2 2" xfId="156"/>
    <cellStyle name="Обычный 12 5 2 3" xfId="129"/>
    <cellStyle name="Обычный 12 5 3" xfId="190"/>
    <cellStyle name="Обычный 12 5 4" xfId="193"/>
    <cellStyle name="Обычный 12 6" xfId="157"/>
    <cellStyle name="Обычный 12 6 2" xfId="195"/>
    <cellStyle name="Обычный 12 6 2 2" xfId="197"/>
    <cellStyle name="Обычный 12 6 2 3" xfId="207"/>
    <cellStyle name="Обычный 12 6 3" xfId="213"/>
    <cellStyle name="Обычный 12 6 4" xfId="158"/>
    <cellStyle name="Обычный 12 7" xfId="159"/>
    <cellStyle name="Обычный 12 7 2" xfId="160"/>
    <cellStyle name="Обычный 12 7 2 2" xfId="161"/>
    <cellStyle name="Обычный 12 7 2 3" xfId="162"/>
    <cellStyle name="Обычный 12 7 3" xfId="163"/>
    <cellStyle name="Обычный 12 7 4" xfId="164"/>
    <cellStyle name="Обычный 12 8" xfId="229"/>
    <cellStyle name="Обычный 12 8 2" xfId="126"/>
    <cellStyle name="Обычный 12 8 2 2" xfId="294"/>
    <cellStyle name="Обычный 12 8 2 3" xfId="292"/>
    <cellStyle name="Обычный 12 8 3" xfId="296"/>
    <cellStyle name="Обычный 12 8 4" xfId="128"/>
    <cellStyle name="Обычный 12 9" xfId="233"/>
    <cellStyle name="Обычный 12 9 2" xfId="279"/>
    <cellStyle name="Обычный 12 9 2 2" xfId="165"/>
    <cellStyle name="Обычный 12 9 2 3" xfId="227"/>
    <cellStyle name="Обычный 12 9 3" xfId="166"/>
    <cellStyle name="Обычный 12 9 4" xfId="167"/>
    <cellStyle name="Обычный 13" xfId="277"/>
    <cellStyle name="Обычный 13 2" xfId="168"/>
    <cellStyle name="Обычный 14" xfId="231"/>
    <cellStyle name="Обычный 14 2" xfId="174"/>
    <cellStyle name="Обычный 15" xfId="175"/>
    <cellStyle name="Обычный 15 2" xfId="179"/>
    <cellStyle name="Обычный 15 2 2" xfId="517"/>
    <cellStyle name="Обычный 15 3" xfId="516"/>
    <cellStyle name="Обычный 15 4" xfId="513"/>
    <cellStyle name="Обычный 16 2" xfId="180"/>
    <cellStyle name="Обычный 16 2 2" xfId="182"/>
    <cellStyle name="Обычный 17 2" xfId="183"/>
    <cellStyle name="Обычный 17 3" xfId="184"/>
    <cellStyle name="Обычный 17 4" xfId="185"/>
    <cellStyle name="Обычный 17 5" xfId="186"/>
    <cellStyle name="Обычный 17 6" xfId="187"/>
    <cellStyle name="Обычный 18" xfId="127"/>
    <cellStyle name="Обычный 18 2" xfId="188"/>
    <cellStyle name="Обычный 19 2" xfId="189"/>
    <cellStyle name="Обычный 19 3" xfId="281"/>
    <cellStyle name="Обычный 19 4" xfId="282"/>
    <cellStyle name="Обычный 19 5" xfId="283"/>
    <cellStyle name="Обычный 19 6" xfId="284"/>
    <cellStyle name="Обычный 2" xfId="1"/>
    <cellStyle name="Обычный 2 10" xfId="285"/>
    <cellStyle name="Обычный 2 10 2" xfId="286"/>
    <cellStyle name="Обычный 2 10 3" xfId="287"/>
    <cellStyle name="Обычный 2 11" xfId="288"/>
    <cellStyle name="Обычный 2 11 3 5" xfId="289"/>
    <cellStyle name="Обычный 2 11 3 5 2" xfId="290"/>
    <cellStyle name="Обычный 2 12" xfId="291"/>
    <cellStyle name="Обычный 2 13" xfId="297"/>
    <cellStyle name="Обычный 2 2" xfId="67"/>
    <cellStyle name="Обычный 2 2 2" xfId="298"/>
    <cellStyle name="Обычный 2 2 2 2" xfId="299"/>
    <cellStyle name="Обычный 2 2 2 2 2" xfId="300"/>
    <cellStyle name="Обычный 2 2 2 3" xfId="301"/>
    <cellStyle name="Обычный 2 2 2 4" xfId="302"/>
    <cellStyle name="Обычный 2 2 2 5" xfId="303"/>
    <cellStyle name="Обычный 2 2 2 6" xfId="304"/>
    <cellStyle name="Обычный 2 2 3" xfId="305"/>
    <cellStyle name="Обычный 2 2 3 2" xfId="306"/>
    <cellStyle name="Обычный 2 2 4" xfId="307"/>
    <cellStyle name="Обычный 2 2 5" xfId="308"/>
    <cellStyle name="Обычный 2 2 6" xfId="309"/>
    <cellStyle name="Обычный 2 2 7" xfId="310"/>
    <cellStyle name="Обычный 2 2 8" xfId="311"/>
    <cellStyle name="Обычный 2 3" xfId="91"/>
    <cellStyle name="Обычный 2 3 10" xfId="510"/>
    <cellStyle name="Обычный 2 3 2" xfId="312"/>
    <cellStyle name="Обычный 2 3 3" xfId="313"/>
    <cellStyle name="Обычный 2 3 4" xfId="314"/>
    <cellStyle name="Обычный 2 3 5" xfId="315"/>
    <cellStyle name="Обычный 2 3 6" xfId="316"/>
    <cellStyle name="Обычный 2 3 7" xfId="317"/>
    <cellStyle name="Обычный 2 3 8" xfId="318"/>
    <cellStyle name="Обычный 2 3 9" xfId="319"/>
    <cellStyle name="Обычный 2 4" xfId="320"/>
    <cellStyle name="Обычный 2 5" xfId="321"/>
    <cellStyle name="Обычный 2 6" xfId="322"/>
    <cellStyle name="Обычный 2 7" xfId="323"/>
    <cellStyle name="Обычный 2 8" xfId="324"/>
    <cellStyle name="Обычный 2 9" xfId="325"/>
    <cellStyle name="Обычный 20" xfId="326"/>
    <cellStyle name="Обычный 21" xfId="327"/>
    <cellStyle name="Обычный 3" xfId="37"/>
    <cellStyle name="Обычный 3 10" xfId="69"/>
    <cellStyle name="Обычный 3 10 2" xfId="154"/>
    <cellStyle name="Обычный 3 10 3" xfId="328"/>
    <cellStyle name="Обычный 3 2" xfId="38"/>
    <cellStyle name="Обычный 3 2 2" xfId="329"/>
    <cellStyle name="Обычный 3 2 3" xfId="502"/>
    <cellStyle name="Обычный 3 3" xfId="39"/>
    <cellStyle name="Обычный 3 3 10" xfId="330"/>
    <cellStyle name="Обычный 3 3 11" xfId="331"/>
    <cellStyle name="Обычный 3 3 2" xfId="169"/>
    <cellStyle name="Обычный 3 3 2 2" xfId="332"/>
    <cellStyle name="Обычный 3 3 3" xfId="333"/>
    <cellStyle name="Обычный 3 3 3 2" xfId="334"/>
    <cellStyle name="Обычный 3 3 4" xfId="335"/>
    <cellStyle name="Обычный 3 3 5" xfId="336"/>
    <cellStyle name="Обычный 3 3 6" xfId="337"/>
    <cellStyle name="Обычный 3 3 7" xfId="338"/>
    <cellStyle name="Обычный 3 3 8" xfId="339"/>
    <cellStyle name="Обычный 3 3 9" xfId="340"/>
    <cellStyle name="Обычный 3 4" xfId="77"/>
    <cellStyle name="Обычный 3 4 10" xfId="341"/>
    <cellStyle name="Обычный 3 4 11" xfId="342"/>
    <cellStyle name="Обычный 3 4 2" xfId="118"/>
    <cellStyle name="Обычный 3 4 2 2" xfId="149"/>
    <cellStyle name="Обычный 3 4 3" xfId="170"/>
    <cellStyle name="Обычный 3 4 3 2" xfId="343"/>
    <cellStyle name="Обычный 3 4 4" xfId="344"/>
    <cellStyle name="Обычный 3 4 5" xfId="345"/>
    <cellStyle name="Обычный 3 4 6" xfId="346"/>
    <cellStyle name="Обычный 3 4 7" xfId="347"/>
    <cellStyle name="Обычный 3 4 8" xfId="348"/>
    <cellStyle name="Обычный 3 4 9" xfId="349"/>
    <cellStyle name="Обычный 3 5" xfId="78"/>
    <cellStyle name="Обычный 3 5 10" xfId="350"/>
    <cellStyle name="Обычный 3 5 11" xfId="351"/>
    <cellStyle name="Обычный 3 5 2" xfId="119"/>
    <cellStyle name="Обычный 3 5 2 2" xfId="146"/>
    <cellStyle name="Обычный 3 5 3" xfId="171"/>
    <cellStyle name="Обычный 3 5 3 2" xfId="352"/>
    <cellStyle name="Обычный 3 5 4" xfId="353"/>
    <cellStyle name="Обычный 3 5 5" xfId="354"/>
    <cellStyle name="Обычный 3 5 6" xfId="355"/>
    <cellStyle name="Обычный 3 5 7" xfId="356"/>
    <cellStyle name="Обычный 3 5 8" xfId="357"/>
    <cellStyle name="Обычный 3 5 9" xfId="358"/>
    <cellStyle name="Обычный 3 6" xfId="79"/>
    <cellStyle name="Обычный 3 6 10" xfId="359"/>
    <cellStyle name="Обычный 3 6 11" xfId="360"/>
    <cellStyle name="Обычный 3 6 2" xfId="120"/>
    <cellStyle name="Обычный 3 6 2 2" xfId="232"/>
    <cellStyle name="Обычный 3 6 3" xfId="172"/>
    <cellStyle name="Обычный 3 6 3 2" xfId="361"/>
    <cellStyle name="Обычный 3 6 4" xfId="362"/>
    <cellStyle name="Обычный 3 6 5" xfId="363"/>
    <cellStyle name="Обычный 3 6 6" xfId="364"/>
    <cellStyle name="Обычный 3 6 7" xfId="365"/>
    <cellStyle name="Обычный 3 6 8" xfId="366"/>
    <cellStyle name="Обычный 3 6 9" xfId="367"/>
    <cellStyle name="Обычный 3 7" xfId="94"/>
    <cellStyle name="Обычный 3 7 2" xfId="145"/>
    <cellStyle name="Обычный 3 7 3" xfId="368"/>
    <cellStyle name="Обычный 3 8" xfId="102"/>
    <cellStyle name="Обычный 3 8 2" xfId="144"/>
    <cellStyle name="Обычный 3 8 3" xfId="369"/>
    <cellStyle name="Обычный 3 9" xfId="110"/>
    <cellStyle name="Обычный 3 9 2" xfId="143"/>
    <cellStyle name="Обычный 3 9 3" xfId="370"/>
    <cellStyle name="Обычный 4" xfId="40"/>
    <cellStyle name="Обычный 4 10" xfId="371"/>
    <cellStyle name="Обычный 4 11" xfId="372"/>
    <cellStyle name="Обычный 4 12" xfId="373"/>
    <cellStyle name="Обычный 4 13" xfId="374"/>
    <cellStyle name="Обычный 4 14" xfId="375"/>
    <cellStyle name="Обычный 4 15" xfId="376"/>
    <cellStyle name="Обычный 4 16" xfId="377"/>
    <cellStyle name="Обычный 4 17" xfId="378"/>
    <cellStyle name="Обычный 4 18" xfId="494"/>
    <cellStyle name="Обычный 4 2" xfId="80"/>
    <cellStyle name="Обычный 4 2 2" xfId="379"/>
    <cellStyle name="Обычный 4 2 2 2" xfId="380"/>
    <cellStyle name="Обычный 4 2 3" xfId="381"/>
    <cellStyle name="Обычный 4 3" xfId="95"/>
    <cellStyle name="Обычный 4 3 2" xfId="140"/>
    <cellStyle name="Обычный 4 3 2 2" xfId="382"/>
    <cellStyle name="Обычный 4 3 3" xfId="383"/>
    <cellStyle name="Обычный 4 4" xfId="103"/>
    <cellStyle name="Обычный 4 4 2" xfId="139"/>
    <cellStyle name="Обычный 4 4 2 2" xfId="384"/>
    <cellStyle name="Обычный 4 4 3" xfId="385"/>
    <cellStyle name="Обычный 4 5" xfId="111"/>
    <cellStyle name="Обычный 4 5 2" xfId="138"/>
    <cellStyle name="Обычный 4 5 2 2" xfId="386"/>
    <cellStyle name="Обычный 4 5 3" xfId="387"/>
    <cellStyle name="Обычный 4 6" xfId="70"/>
    <cellStyle name="Обычный 4 6 2" xfId="137"/>
    <cellStyle name="Обычный 4 6 2 2" xfId="388"/>
    <cellStyle name="Обычный 4 6 3" xfId="389"/>
    <cellStyle name="Обычный 4 7" xfId="173"/>
    <cellStyle name="Обычный 4 7 2" xfId="390"/>
    <cellStyle name="Обычный 4 8" xfId="391"/>
    <cellStyle name="Обычный 4 8 2" xfId="392"/>
    <cellStyle name="Обычный 4 9" xfId="393"/>
    <cellStyle name="Обычный 4 9 2" xfId="394"/>
    <cellStyle name="Обычный 5" xfId="41"/>
    <cellStyle name="Обычный 5 10" xfId="491"/>
    <cellStyle name="Обычный 5 2" xfId="395"/>
    <cellStyle name="Обычный 5 3" xfId="396"/>
    <cellStyle name="Обычный 5 4" xfId="397"/>
    <cellStyle name="Обычный 5 5" xfId="398"/>
    <cellStyle name="Обычный 5 6" xfId="399"/>
    <cellStyle name="Обычный 5 7" xfId="400"/>
    <cellStyle name="Обычный 5 8" xfId="401"/>
    <cellStyle name="Обычный 5 9" xfId="402"/>
    <cellStyle name="Обычный 6" xfId="42"/>
    <cellStyle name="Обычный 6 10" xfId="403"/>
    <cellStyle name="Обычный 6 11" xfId="404"/>
    <cellStyle name="Обычный 6 12" xfId="405"/>
    <cellStyle name="Обычный 6 13" xfId="406"/>
    <cellStyle name="Обычный 6 14" xfId="407"/>
    <cellStyle name="Обычный 6 15" xfId="408"/>
    <cellStyle name="Обычный 6 16" xfId="409"/>
    <cellStyle name="Обычный 6 17" xfId="410"/>
    <cellStyle name="Обычный 6 18" xfId="490"/>
    <cellStyle name="Обычный 6 2" xfId="81"/>
    <cellStyle name="Обычный 6 2 10" xfId="411"/>
    <cellStyle name="Обычный 6 2 11" xfId="412"/>
    <cellStyle name="Обычный 6 2 2" xfId="121"/>
    <cellStyle name="Обычный 6 2 2 2" xfId="134"/>
    <cellStyle name="Обычный 6 2 3" xfId="177"/>
    <cellStyle name="Обычный 6 2 3 2" xfId="413"/>
    <cellStyle name="Обычный 6 2 4" xfId="414"/>
    <cellStyle name="Обычный 6 2 5" xfId="415"/>
    <cellStyle name="Обычный 6 2 6" xfId="416"/>
    <cellStyle name="Обычный 6 2 7" xfId="417"/>
    <cellStyle name="Обычный 6 2 8" xfId="418"/>
    <cellStyle name="Обычный 6 2 9" xfId="419"/>
    <cellStyle name="Обычный 6 3" xfId="96"/>
    <cellStyle name="Обычный 6 3 2" xfId="133"/>
    <cellStyle name="Обычный 6 3 2 2" xfId="420"/>
    <cellStyle name="Обычный 6 3 3" xfId="421"/>
    <cellStyle name="Обычный 6 3 4" xfId="422"/>
    <cellStyle name="Обычный 6 4" xfId="104"/>
    <cellStyle name="Обычный 6 4 2" xfId="132"/>
    <cellStyle name="Обычный 6 4 2 2" xfId="423"/>
    <cellStyle name="Обычный 6 4 3" xfId="424"/>
    <cellStyle name="Обычный 6 4 4" xfId="425"/>
    <cellStyle name="Обычный 6 5" xfId="93"/>
    <cellStyle name="Обычный 6 5 10" xfId="426"/>
    <cellStyle name="Обычный 6 5 11" xfId="427"/>
    <cellStyle name="Обычный 6 5 2" xfId="178"/>
    <cellStyle name="Обычный 6 5 2 2" xfId="428"/>
    <cellStyle name="Обычный 6 5 3" xfId="429"/>
    <cellStyle name="Обычный 6 5 3 2" xfId="430"/>
    <cellStyle name="Обычный 6 5 4" xfId="431"/>
    <cellStyle name="Обычный 6 5 5" xfId="432"/>
    <cellStyle name="Обычный 6 5 6" xfId="433"/>
    <cellStyle name="Обычный 6 5 7" xfId="434"/>
    <cellStyle name="Обычный 6 5 8" xfId="435"/>
    <cellStyle name="Обычный 6 5 9" xfId="436"/>
    <cellStyle name="Обычный 6 6" xfId="112"/>
    <cellStyle name="Обычный 6 6 2" xfId="130"/>
    <cellStyle name="Обычный 6 6 2 2" xfId="437"/>
    <cellStyle name="Обычный 6 6 3" xfId="438"/>
    <cellStyle name="Обычный 6 6 4" xfId="439"/>
    <cellStyle name="Обычный 6 7" xfId="71"/>
    <cellStyle name="Обычный 6 7 2" xfId="214"/>
    <cellStyle name="Обычный 6 7 2 2" xfId="440"/>
    <cellStyle name="Обычный 6 7 3" xfId="441"/>
    <cellStyle name="Обычный 6 7 4" xfId="442"/>
    <cellStyle name="Обычный 6 8" xfId="176"/>
    <cellStyle name="Обычный 6 8 2" xfId="443"/>
    <cellStyle name="Обычный 6 8 3" xfId="444"/>
    <cellStyle name="Обычный 6 9" xfId="445"/>
    <cellStyle name="Обычный 6 9 2" xfId="446"/>
    <cellStyle name="Обычный 6 9 3" xfId="447"/>
    <cellStyle name="Обычный 7" xfId="82"/>
    <cellStyle name="Обычный 7 10" xfId="448"/>
    <cellStyle name="Обычный 7 11" xfId="487"/>
    <cellStyle name="Обычный 7 2" xfId="449"/>
    <cellStyle name="Обычный 7 3" xfId="450"/>
    <cellStyle name="Обычный 7 4" xfId="451"/>
    <cellStyle name="Обычный 7 5" xfId="452"/>
    <cellStyle name="Обычный 7 6" xfId="453"/>
    <cellStyle name="Обычный 7 7" xfId="454"/>
    <cellStyle name="Обычный 7 8" xfId="455"/>
    <cellStyle name="Обычный 7 9" xfId="456"/>
    <cellStyle name="Обычный 8" xfId="43"/>
    <cellStyle name="Обычный 8 10" xfId="486"/>
    <cellStyle name="Обычный 8 2" xfId="457"/>
    <cellStyle name="Обычный 8 2 2" xfId="483"/>
    <cellStyle name="Обычный 8 3" xfId="458"/>
    <cellStyle name="Обычный 8 4" xfId="459"/>
    <cellStyle name="Обычный 8 5" xfId="460"/>
    <cellStyle name="Обычный 8 6" xfId="461"/>
    <cellStyle name="Обычный 8 7" xfId="462"/>
    <cellStyle name="Обычный 8 8" xfId="463"/>
    <cellStyle name="Обычный 8 9" xfId="464"/>
    <cellStyle name="Обычный 9" xfId="181"/>
    <cellStyle name="Обычный 9 2" xfId="465"/>
    <cellStyle name="Обычный 9 3" xfId="466"/>
    <cellStyle name="Обычный 9 4" xfId="467"/>
    <cellStyle name="Обычный 9 5" xfId="468"/>
    <cellStyle name="Обычный 9 6" xfId="469"/>
    <cellStyle name="Плохой 2" xfId="44"/>
    <cellStyle name="Пояснение 2" xfId="45"/>
    <cellStyle name="Примечание 2" xfId="46"/>
    <cellStyle name="Примечание 2 2" xfId="475"/>
    <cellStyle name="Примечание 2 3" xfId="474"/>
    <cellStyle name="Примечание 3" xfId="47"/>
    <cellStyle name="Процентный 2" xfId="83"/>
    <cellStyle name="Связанная ячейка 2" xfId="48"/>
    <cellStyle name="Стиль 1" xfId="49"/>
    <cellStyle name="Текст предупреждения 2" xfId="50"/>
    <cellStyle name="Финансовый 2" xfId="51"/>
    <cellStyle name="Финансовый 2 2" xfId="52"/>
    <cellStyle name="Финансовый 2 2 2" xfId="53"/>
    <cellStyle name="Финансовый 2 3" xfId="473"/>
    <cellStyle name="Финансовый 3" xfId="54"/>
    <cellStyle name="Финансовый 3 2" xfId="55"/>
    <cellStyle name="Финансовый 3 2 2" xfId="471"/>
    <cellStyle name="Финансовый 3 3" xfId="56"/>
    <cellStyle name="Финансовый 3 3 2" xfId="84"/>
    <cellStyle name="Финансовый 3 3 3" xfId="85"/>
    <cellStyle name="Финансовый 3 3 4" xfId="86"/>
    <cellStyle name="Финансовый 3 4" xfId="476"/>
    <cellStyle name="Финансовый 3 5" xfId="472"/>
    <cellStyle name="Финансовый 4" xfId="57"/>
    <cellStyle name="Финансовый 4 10" xfId="97"/>
    <cellStyle name="Финансовый 4 10 2" xfId="198"/>
    <cellStyle name="Финансовый 4 10 3" xfId="243"/>
    <cellStyle name="Финансовый 4 10 3 2" xfId="477"/>
    <cellStyle name="Финансовый 4 11" xfId="105"/>
    <cellStyle name="Финансовый 4 11 2" xfId="245"/>
    <cellStyle name="Финансовый 4 12" xfId="113"/>
    <cellStyle name="Финансовый 4 12 2" xfId="246"/>
    <cellStyle name="Финансовый 4 13" xfId="72"/>
    <cellStyle name="Финансовый 4 13 2" xfId="247"/>
    <cellStyle name="Финансовый 4 14" xfId="470"/>
    <cellStyle name="Финансовый 4 2" xfId="58"/>
    <cellStyle name="Финансовый 4 2 10" xfId="478"/>
    <cellStyle name="Финансовый 4 2 11" xfId="479"/>
    <cellStyle name="Финансовый 4 2 12" xfId="480"/>
    <cellStyle name="Финансовый 4 2 13" xfId="481"/>
    <cellStyle name="Финансовый 4 2 14" xfId="482"/>
    <cellStyle name="Финансовый 4 2 2" xfId="98"/>
    <cellStyle name="Финансовый 4 2 2 2" xfId="249"/>
    <cellStyle name="Финансовый 4 2 2 2 2" xfId="484"/>
    <cellStyle name="Финансовый 4 2 2 3" xfId="485"/>
    <cellStyle name="Финансовый 4 2 3" xfId="106"/>
    <cellStyle name="Финансовый 4 2 3 2" xfId="250"/>
    <cellStyle name="Финансовый 4 2 3 2 2" xfId="488"/>
    <cellStyle name="Финансовый 4 2 3 3" xfId="489"/>
    <cellStyle name="Финансовый 4 2 4" xfId="114"/>
    <cellStyle name="Финансовый 4 2 4 2" xfId="251"/>
    <cellStyle name="Финансовый 4 2 4 2 2" xfId="492"/>
    <cellStyle name="Финансовый 4 2 4 3" xfId="493"/>
    <cellStyle name="Финансовый 4 2 5" xfId="73"/>
    <cellStyle name="Финансовый 4 2 5 2" xfId="252"/>
    <cellStyle name="Финансовый 4 2 5 2 2" xfId="495"/>
    <cellStyle name="Финансовый 4 2 5 3" xfId="496"/>
    <cellStyle name="Финансовый 4 2 6" xfId="199"/>
    <cellStyle name="Финансовый 4 2 6 2" xfId="497"/>
    <cellStyle name="Финансовый 4 2 7" xfId="498"/>
    <cellStyle name="Финансовый 4 2 7 2" xfId="499"/>
    <cellStyle name="Финансовый 4 2 8" xfId="500"/>
    <cellStyle name="Финансовый 4 2 9" xfId="501"/>
    <cellStyle name="Финансовый 4 3" xfId="59"/>
    <cellStyle name="Финансовый 4 3 10" xfId="503"/>
    <cellStyle name="Финансовый 4 3 11" xfId="504"/>
    <cellStyle name="Финансовый 4 3 12" xfId="505"/>
    <cellStyle name="Финансовый 4 3 13" xfId="506"/>
    <cellStyle name="Финансовый 4 3 14" xfId="507"/>
    <cellStyle name="Финансовый 4 3 2" xfId="99"/>
    <cellStyle name="Финансовый 4 3 2 2" xfId="255"/>
    <cellStyle name="Финансовый 4 3 2 2 2" xfId="508"/>
    <cellStyle name="Финансовый 4 3 2 3" xfId="509"/>
    <cellStyle name="Финансовый 4 3 3" xfId="107"/>
    <cellStyle name="Финансовый 4 3 3 2" xfId="256"/>
    <cellStyle name="Финансовый 4 3 3 2 2" xfId="511"/>
    <cellStyle name="Финансовый 4 3 3 3" xfId="512"/>
    <cellStyle name="Финансовый 4 3 4" xfId="115"/>
    <cellStyle name="Финансовый 4 3 4 2" xfId="257"/>
    <cellStyle name="Финансовый 4 3 4 2 2" xfId="514"/>
    <cellStyle name="Финансовый 4 3 4 3" xfId="515"/>
    <cellStyle name="Финансовый 4 3 5" xfId="74"/>
    <cellStyle name="Финансовый 4 3 5 2" xfId="258"/>
    <cellStyle name="Финансовый 4 3 5 2 2" xfId="518"/>
    <cellStyle name="Финансовый 4 3 5 3" xfId="519"/>
    <cellStyle name="Финансовый 4 3 6" xfId="200"/>
    <cellStyle name="Финансовый 4 3 6 2" xfId="520"/>
    <cellStyle name="Финансовый 4 3 7" xfId="521"/>
    <cellStyle name="Финансовый 4 3 7 2" xfId="522"/>
    <cellStyle name="Финансовый 4 3 8" xfId="523"/>
    <cellStyle name="Финансовый 4 3 9" xfId="524"/>
    <cellStyle name="Финансовый 4 4" xfId="60"/>
    <cellStyle name="Финансовый 4 4 10" xfId="525"/>
    <cellStyle name="Финансовый 4 4 11" xfId="526"/>
    <cellStyle name="Финансовый 4 4 12" xfId="527"/>
    <cellStyle name="Финансовый 4 4 13" xfId="528"/>
    <cellStyle name="Финансовый 4 4 14" xfId="529"/>
    <cellStyle name="Финансовый 4 4 2" xfId="100"/>
    <cellStyle name="Финансовый 4 4 2 2" xfId="261"/>
    <cellStyle name="Финансовый 4 4 2 2 2" xfId="531"/>
    <cellStyle name="Финансовый 4 4 2 3" xfId="532"/>
    <cellStyle name="Финансовый 4 4 3" xfId="108"/>
    <cellStyle name="Финансовый 4 4 3 2" xfId="262"/>
    <cellStyle name="Финансовый 4 4 3 2 2" xfId="533"/>
    <cellStyle name="Финансовый 4 4 3 3" xfId="534"/>
    <cellStyle name="Финансовый 4 4 4" xfId="116"/>
    <cellStyle name="Финансовый 4 4 4 2" xfId="263"/>
    <cellStyle name="Финансовый 4 4 4 2 2" xfId="535"/>
    <cellStyle name="Финансовый 4 4 4 3" xfId="536"/>
    <cellStyle name="Финансовый 4 4 5" xfId="75"/>
    <cellStyle name="Финансовый 4 4 5 2" xfId="264"/>
    <cellStyle name="Финансовый 4 4 5 2 2" xfId="537"/>
    <cellStyle name="Финансовый 4 4 5 3" xfId="538"/>
    <cellStyle name="Финансовый 4 4 6" xfId="201"/>
    <cellStyle name="Финансовый 4 4 6 2" xfId="539"/>
    <cellStyle name="Финансовый 4 4 7" xfId="540"/>
    <cellStyle name="Финансовый 4 4 7 2" xfId="541"/>
    <cellStyle name="Финансовый 4 4 8" xfId="542"/>
    <cellStyle name="Финансовый 4 4 9" xfId="543"/>
    <cellStyle name="Финансовый 4 5" xfId="61"/>
    <cellStyle name="Финансовый 4 6" xfId="62"/>
    <cellStyle name="Финансовый 4 6 2" xfId="203"/>
    <cellStyle name="Финансовый 4 7" xfId="87"/>
    <cellStyle name="Финансовый 4 7 2" xfId="122"/>
    <cellStyle name="Финансовый 4 7 2 2" xfId="268"/>
    <cellStyle name="Финансовый 4 7 3" xfId="204"/>
    <cellStyle name="Финансовый 4 7 4" xfId="267"/>
    <cellStyle name="Финансовый 4 8" xfId="88"/>
    <cellStyle name="Финансовый 4 8 10" xfId="544"/>
    <cellStyle name="Финансовый 4 8 2" xfId="123"/>
    <cellStyle name="Финансовый 4 8 2 2" xfId="269"/>
    <cellStyle name="Финансовый 4 8 3" xfId="205"/>
    <cellStyle name="Финансовый 4 8 3 2" xfId="545"/>
    <cellStyle name="Финансовый 4 8 4" xfId="546"/>
    <cellStyle name="Финансовый 4 8 5" xfId="547"/>
    <cellStyle name="Финансовый 4 8 6" xfId="548"/>
    <cellStyle name="Финансовый 4 8 7" xfId="549"/>
    <cellStyle name="Финансовый 4 8 8" xfId="550"/>
    <cellStyle name="Финансовый 4 8 9" xfId="551"/>
    <cellStyle name="Финансовый 4 9" xfId="92"/>
    <cellStyle name="Финансовый 4 9 2" xfId="125"/>
    <cellStyle name="Финансовый 4 9 2 2" xfId="270"/>
    <cellStyle name="Финансовый 4 9 3" xfId="206"/>
    <cellStyle name="Финансовый 4 9 3 2" xfId="552"/>
    <cellStyle name="Финансовый 4 9 4" xfId="553"/>
    <cellStyle name="Финансовый 4 9 5" xfId="554"/>
    <cellStyle name="Финансовый 4 9 6" xfId="555"/>
    <cellStyle name="Финансовый 4 9 7" xfId="556"/>
    <cellStyle name="Финансовый 4 9 8" xfId="557"/>
    <cellStyle name="Финансовый 4 9 9" xfId="558"/>
    <cellStyle name="Финансовый 5" xfId="63"/>
    <cellStyle name="Финансовый 5 2" xfId="64"/>
    <cellStyle name="Финансовый 6" xfId="65"/>
    <cellStyle name="Финансовый 6 10" xfId="559"/>
    <cellStyle name="Финансовый 6 11" xfId="560"/>
    <cellStyle name="Финансовый 6 12" xfId="561"/>
    <cellStyle name="Финансовый 6 13" xfId="562"/>
    <cellStyle name="Финансовый 6 14" xfId="563"/>
    <cellStyle name="Финансовый 6 15" xfId="564"/>
    <cellStyle name="Финансовый 6 2" xfId="89"/>
    <cellStyle name="Финансовый 6 2 10" xfId="565"/>
    <cellStyle name="Финансовый 6 2 2" xfId="124"/>
    <cellStyle name="Финансовый 6 2 2 2" xfId="271"/>
    <cellStyle name="Финансовый 6 2 3" xfId="210"/>
    <cellStyle name="Финансовый 6 2 3 2" xfId="566"/>
    <cellStyle name="Финансовый 6 2 4" xfId="567"/>
    <cellStyle name="Финансовый 6 2 5" xfId="568"/>
    <cellStyle name="Финансовый 6 2 6" xfId="569"/>
    <cellStyle name="Финансовый 6 2 7" xfId="570"/>
    <cellStyle name="Финансовый 6 2 8" xfId="571"/>
    <cellStyle name="Финансовый 6 2 9" xfId="572"/>
    <cellStyle name="Финансовый 6 3" xfId="101"/>
    <cellStyle name="Финансовый 6 3 2" xfId="272"/>
    <cellStyle name="Финансовый 6 3 2 2" xfId="573"/>
    <cellStyle name="Финансовый 6 3 3" xfId="574"/>
    <cellStyle name="Финансовый 6 4" xfId="109"/>
    <cellStyle name="Финансовый 6 4 2" xfId="273"/>
    <cellStyle name="Финансовый 6 4 2 2" xfId="575"/>
    <cellStyle name="Финансовый 6 4 3" xfId="576"/>
    <cellStyle name="Финансовый 6 5" xfId="117"/>
    <cellStyle name="Финансовый 6 5 2" xfId="274"/>
    <cellStyle name="Финансовый 6 5 2 2" xfId="577"/>
    <cellStyle name="Финансовый 6 5 3" xfId="578"/>
    <cellStyle name="Финансовый 6 6" xfId="76"/>
    <cellStyle name="Финансовый 6 6 2" xfId="275"/>
    <cellStyle name="Финансовый 6 6 2 2" xfId="579"/>
    <cellStyle name="Финансовый 6 6 3" xfId="580"/>
    <cellStyle name="Финансовый 6 7" xfId="209"/>
    <cellStyle name="Финансовый 6 7 2" xfId="581"/>
    <cellStyle name="Финансовый 6 8" xfId="582"/>
    <cellStyle name="Финансовый 6 8 2" xfId="583"/>
    <cellStyle name="Финансовый 6 9" xfId="584"/>
    <cellStyle name="Финансовый 7" xfId="90"/>
    <cellStyle name="Финансовый 7 2" xfId="211"/>
    <cellStyle name="Финансовый 8" xfId="212"/>
    <cellStyle name="Хороший 2" xfId="66"/>
  </cellStyles>
  <dxfs count="0"/>
  <tableStyles count="1" defaultTableStyle="TableStyleMedium2" defaultPivotStyle="PivotStyleMedium9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5;&#1072;&#1088;&#1089;&#1082;&#1072;&#1103;%20&#1057;&#1054;&#10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е"/>
      <sheetName val="Лист2"/>
      <sheetName val="Лист3"/>
      <sheetName val="0701 610"/>
      <sheetName val="0701 платные"/>
      <sheetName val="0701 74080"/>
      <sheetName val="75880 пед"/>
      <sheetName val="0702 платные"/>
      <sheetName val="44070"/>
      <sheetName val="74090"/>
      <sheetName val="75640"/>
      <sheetName val="0703 75640"/>
      <sheetName val="0709 платные"/>
      <sheetName val="0709 19910"/>
      <sheetName val="0709 76490"/>
      <sheetName val="75540"/>
      <sheetName val="75660"/>
      <sheetName val="L3040"/>
    </sheetNames>
    <sheetDataSet>
      <sheetData sheetId="0"/>
      <sheetData sheetId="1">
        <row r="11">
          <cell r="AZ11">
            <v>3498399</v>
          </cell>
        </row>
        <row r="100">
          <cell r="AZ100">
            <v>17200</v>
          </cell>
          <cell r="BX100">
            <v>17200</v>
          </cell>
          <cell r="CV100">
            <v>17200</v>
          </cell>
        </row>
        <row r="101">
          <cell r="AZ101">
            <v>7400</v>
          </cell>
          <cell r="BX101">
            <v>7400</v>
          </cell>
          <cell r="CV101">
            <v>7400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kancelar24.ru/catalog/goods/klej-karandash2/222282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EO90"/>
  <sheetViews>
    <sheetView view="pageBreakPreview" zoomScaleNormal="100" zoomScaleSheetLayoutView="100" workbookViewId="0">
      <selection activeCell="BI56" sqref="BI56:BQ56"/>
    </sheetView>
  </sheetViews>
  <sheetFormatPr defaultColWidth="1.140625" defaultRowHeight="11.25"/>
  <cols>
    <col min="1" max="19" width="1.140625" style="1"/>
    <col min="20" max="20" width="2.7109375" style="1" customWidth="1"/>
    <col min="21" max="30" width="1.140625" style="1"/>
    <col min="31" max="32" width="2.140625" style="1" customWidth="1"/>
    <col min="33" max="36" width="1.140625" style="1"/>
    <col min="37" max="37" width="1.85546875" style="1" customWidth="1"/>
    <col min="38" max="39" width="1.140625" style="1" hidden="1" customWidth="1"/>
    <col min="40" max="40" width="2.5703125" style="1" customWidth="1"/>
    <col min="41" max="47" width="1.140625" style="1"/>
    <col min="48" max="48" width="2.28515625" style="1" customWidth="1"/>
    <col min="49" max="75" width="1.140625" style="1"/>
    <col min="76" max="76" width="1.85546875" style="1" customWidth="1"/>
    <col min="77" max="87" width="1.140625" style="1"/>
    <col min="88" max="88" width="1.140625" style="1" customWidth="1"/>
    <col min="89" max="90" width="1.140625" style="1"/>
    <col min="91" max="91" width="2" style="1" customWidth="1"/>
    <col min="92" max="100" width="1.140625" style="1"/>
    <col min="101" max="101" width="1.5703125" style="1" customWidth="1"/>
    <col min="102" max="107" width="1.140625" style="1"/>
    <col min="108" max="108" width="0.28515625" style="1" customWidth="1"/>
    <col min="109" max="109" width="0.7109375" style="1" hidden="1" customWidth="1"/>
    <col min="110" max="116" width="1.140625" style="1"/>
    <col min="117" max="117" width="3" style="1" customWidth="1"/>
    <col min="118" max="118" width="1.85546875" style="1" customWidth="1"/>
    <col min="119" max="120" width="1.140625" style="1" hidden="1" customWidth="1"/>
    <col min="121" max="121" width="0.7109375" style="1" customWidth="1"/>
    <col min="122" max="122" width="1.140625" style="1" hidden="1" customWidth="1"/>
    <col min="123" max="275" width="1.140625" style="1"/>
    <col min="276" max="276" width="2.7109375" style="1" customWidth="1"/>
    <col min="277" max="286" width="1.140625" style="1"/>
    <col min="287" max="288" width="2.140625" style="1" customWidth="1"/>
    <col min="289" max="292" width="1.140625" style="1"/>
    <col min="293" max="293" width="1.85546875" style="1" customWidth="1"/>
    <col min="294" max="295" width="0" style="1" hidden="1" customWidth="1"/>
    <col min="296" max="296" width="2.5703125" style="1" customWidth="1"/>
    <col min="297" max="303" width="1.140625" style="1"/>
    <col min="304" max="304" width="2.28515625" style="1" customWidth="1"/>
    <col min="305" max="331" width="1.140625" style="1"/>
    <col min="332" max="332" width="1.85546875" style="1" customWidth="1"/>
    <col min="333" max="343" width="1.140625" style="1"/>
    <col min="344" max="344" width="1.140625" style="1" customWidth="1"/>
    <col min="345" max="346" width="1.140625" style="1"/>
    <col min="347" max="347" width="2" style="1" customWidth="1"/>
    <col min="348" max="356" width="1.140625" style="1"/>
    <col min="357" max="357" width="1.5703125" style="1" customWidth="1"/>
    <col min="358" max="363" width="1.140625" style="1"/>
    <col min="364" max="364" width="0.28515625" style="1" customWidth="1"/>
    <col min="365" max="365" width="0" style="1" hidden="1" customWidth="1"/>
    <col min="366" max="372" width="1.140625" style="1"/>
    <col min="373" max="373" width="3" style="1" customWidth="1"/>
    <col min="374" max="374" width="1.85546875" style="1" customWidth="1"/>
    <col min="375" max="376" width="0" style="1" hidden="1" customWidth="1"/>
    <col min="377" max="377" width="0.7109375" style="1" customWidth="1"/>
    <col min="378" max="378" width="0" style="1" hidden="1" customWidth="1"/>
    <col min="379" max="531" width="1.140625" style="1"/>
    <col min="532" max="532" width="2.7109375" style="1" customWidth="1"/>
    <col min="533" max="542" width="1.140625" style="1"/>
    <col min="543" max="544" width="2.140625" style="1" customWidth="1"/>
    <col min="545" max="548" width="1.140625" style="1"/>
    <col min="549" max="549" width="1.85546875" style="1" customWidth="1"/>
    <col min="550" max="551" width="0" style="1" hidden="1" customWidth="1"/>
    <col min="552" max="552" width="2.5703125" style="1" customWidth="1"/>
    <col min="553" max="559" width="1.140625" style="1"/>
    <col min="560" max="560" width="2.28515625" style="1" customWidth="1"/>
    <col min="561" max="587" width="1.140625" style="1"/>
    <col min="588" max="588" width="1.85546875" style="1" customWidth="1"/>
    <col min="589" max="599" width="1.140625" style="1"/>
    <col min="600" max="600" width="1.140625" style="1" customWidth="1"/>
    <col min="601" max="602" width="1.140625" style="1"/>
    <col min="603" max="603" width="2" style="1" customWidth="1"/>
    <col min="604" max="612" width="1.140625" style="1"/>
    <col min="613" max="613" width="1.5703125" style="1" customWidth="1"/>
    <col min="614" max="619" width="1.140625" style="1"/>
    <col min="620" max="620" width="0.28515625" style="1" customWidth="1"/>
    <col min="621" max="621" width="0" style="1" hidden="1" customWidth="1"/>
    <col min="622" max="628" width="1.140625" style="1"/>
    <col min="629" max="629" width="3" style="1" customWidth="1"/>
    <col min="630" max="630" width="1.85546875" style="1" customWidth="1"/>
    <col min="631" max="632" width="0" style="1" hidden="1" customWidth="1"/>
    <col min="633" max="633" width="0.7109375" style="1" customWidth="1"/>
    <col min="634" max="634" width="0" style="1" hidden="1" customWidth="1"/>
    <col min="635" max="787" width="1.140625" style="1"/>
    <col min="788" max="788" width="2.7109375" style="1" customWidth="1"/>
    <col min="789" max="798" width="1.140625" style="1"/>
    <col min="799" max="800" width="2.140625" style="1" customWidth="1"/>
    <col min="801" max="804" width="1.140625" style="1"/>
    <col min="805" max="805" width="1.85546875" style="1" customWidth="1"/>
    <col min="806" max="807" width="0" style="1" hidden="1" customWidth="1"/>
    <col min="808" max="808" width="2.5703125" style="1" customWidth="1"/>
    <col min="809" max="815" width="1.140625" style="1"/>
    <col min="816" max="816" width="2.28515625" style="1" customWidth="1"/>
    <col min="817" max="843" width="1.140625" style="1"/>
    <col min="844" max="844" width="1.85546875" style="1" customWidth="1"/>
    <col min="845" max="855" width="1.140625" style="1"/>
    <col min="856" max="856" width="1.140625" style="1" customWidth="1"/>
    <col min="857" max="858" width="1.140625" style="1"/>
    <col min="859" max="859" width="2" style="1" customWidth="1"/>
    <col min="860" max="868" width="1.140625" style="1"/>
    <col min="869" max="869" width="1.5703125" style="1" customWidth="1"/>
    <col min="870" max="875" width="1.140625" style="1"/>
    <col min="876" max="876" width="0.28515625" style="1" customWidth="1"/>
    <col min="877" max="877" width="0" style="1" hidden="1" customWidth="1"/>
    <col min="878" max="884" width="1.140625" style="1"/>
    <col min="885" max="885" width="3" style="1" customWidth="1"/>
    <col min="886" max="886" width="1.85546875" style="1" customWidth="1"/>
    <col min="887" max="888" width="0" style="1" hidden="1" customWidth="1"/>
    <col min="889" max="889" width="0.7109375" style="1" customWidth="1"/>
    <col min="890" max="890" width="0" style="1" hidden="1" customWidth="1"/>
    <col min="891" max="1043" width="1.140625" style="1"/>
    <col min="1044" max="1044" width="2.7109375" style="1" customWidth="1"/>
    <col min="1045" max="1054" width="1.140625" style="1"/>
    <col min="1055" max="1056" width="2.140625" style="1" customWidth="1"/>
    <col min="1057" max="1060" width="1.140625" style="1"/>
    <col min="1061" max="1061" width="1.85546875" style="1" customWidth="1"/>
    <col min="1062" max="1063" width="0" style="1" hidden="1" customWidth="1"/>
    <col min="1064" max="1064" width="2.5703125" style="1" customWidth="1"/>
    <col min="1065" max="1071" width="1.140625" style="1"/>
    <col min="1072" max="1072" width="2.28515625" style="1" customWidth="1"/>
    <col min="1073" max="1099" width="1.140625" style="1"/>
    <col min="1100" max="1100" width="1.85546875" style="1" customWidth="1"/>
    <col min="1101" max="1111" width="1.140625" style="1"/>
    <col min="1112" max="1112" width="1.140625" style="1" customWidth="1"/>
    <col min="1113" max="1114" width="1.140625" style="1"/>
    <col min="1115" max="1115" width="2" style="1" customWidth="1"/>
    <col min="1116" max="1124" width="1.140625" style="1"/>
    <col min="1125" max="1125" width="1.5703125" style="1" customWidth="1"/>
    <col min="1126" max="1131" width="1.140625" style="1"/>
    <col min="1132" max="1132" width="0.28515625" style="1" customWidth="1"/>
    <col min="1133" max="1133" width="0" style="1" hidden="1" customWidth="1"/>
    <col min="1134" max="1140" width="1.140625" style="1"/>
    <col min="1141" max="1141" width="3" style="1" customWidth="1"/>
    <col min="1142" max="1142" width="1.85546875" style="1" customWidth="1"/>
    <col min="1143" max="1144" width="0" style="1" hidden="1" customWidth="1"/>
    <col min="1145" max="1145" width="0.7109375" style="1" customWidth="1"/>
    <col min="1146" max="1146" width="0" style="1" hidden="1" customWidth="1"/>
    <col min="1147" max="1299" width="1.140625" style="1"/>
    <col min="1300" max="1300" width="2.7109375" style="1" customWidth="1"/>
    <col min="1301" max="1310" width="1.140625" style="1"/>
    <col min="1311" max="1312" width="2.140625" style="1" customWidth="1"/>
    <col min="1313" max="1316" width="1.140625" style="1"/>
    <col min="1317" max="1317" width="1.85546875" style="1" customWidth="1"/>
    <col min="1318" max="1319" width="0" style="1" hidden="1" customWidth="1"/>
    <col min="1320" max="1320" width="2.5703125" style="1" customWidth="1"/>
    <col min="1321" max="1327" width="1.140625" style="1"/>
    <col min="1328" max="1328" width="2.28515625" style="1" customWidth="1"/>
    <col min="1329" max="1355" width="1.140625" style="1"/>
    <col min="1356" max="1356" width="1.85546875" style="1" customWidth="1"/>
    <col min="1357" max="1367" width="1.140625" style="1"/>
    <col min="1368" max="1368" width="1.140625" style="1" customWidth="1"/>
    <col min="1369" max="1370" width="1.140625" style="1"/>
    <col min="1371" max="1371" width="2" style="1" customWidth="1"/>
    <col min="1372" max="1380" width="1.140625" style="1"/>
    <col min="1381" max="1381" width="1.5703125" style="1" customWidth="1"/>
    <col min="1382" max="1387" width="1.140625" style="1"/>
    <col min="1388" max="1388" width="0.28515625" style="1" customWidth="1"/>
    <col min="1389" max="1389" width="0" style="1" hidden="1" customWidth="1"/>
    <col min="1390" max="1396" width="1.140625" style="1"/>
    <col min="1397" max="1397" width="3" style="1" customWidth="1"/>
    <col min="1398" max="1398" width="1.85546875" style="1" customWidth="1"/>
    <col min="1399" max="1400" width="0" style="1" hidden="1" customWidth="1"/>
    <col min="1401" max="1401" width="0.7109375" style="1" customWidth="1"/>
    <col min="1402" max="1402" width="0" style="1" hidden="1" customWidth="1"/>
    <col min="1403" max="1555" width="1.140625" style="1"/>
    <col min="1556" max="1556" width="2.7109375" style="1" customWidth="1"/>
    <col min="1557" max="1566" width="1.140625" style="1"/>
    <col min="1567" max="1568" width="2.140625" style="1" customWidth="1"/>
    <col min="1569" max="1572" width="1.140625" style="1"/>
    <col min="1573" max="1573" width="1.85546875" style="1" customWidth="1"/>
    <col min="1574" max="1575" width="0" style="1" hidden="1" customWidth="1"/>
    <col min="1576" max="1576" width="2.5703125" style="1" customWidth="1"/>
    <col min="1577" max="1583" width="1.140625" style="1"/>
    <col min="1584" max="1584" width="2.28515625" style="1" customWidth="1"/>
    <col min="1585" max="1611" width="1.140625" style="1"/>
    <col min="1612" max="1612" width="1.85546875" style="1" customWidth="1"/>
    <col min="1613" max="1623" width="1.140625" style="1"/>
    <col min="1624" max="1624" width="1.140625" style="1" customWidth="1"/>
    <col min="1625" max="1626" width="1.140625" style="1"/>
    <col min="1627" max="1627" width="2" style="1" customWidth="1"/>
    <col min="1628" max="1636" width="1.140625" style="1"/>
    <col min="1637" max="1637" width="1.5703125" style="1" customWidth="1"/>
    <col min="1638" max="1643" width="1.140625" style="1"/>
    <col min="1644" max="1644" width="0.28515625" style="1" customWidth="1"/>
    <col min="1645" max="1645" width="0" style="1" hidden="1" customWidth="1"/>
    <col min="1646" max="1652" width="1.140625" style="1"/>
    <col min="1653" max="1653" width="3" style="1" customWidth="1"/>
    <col min="1654" max="1654" width="1.85546875" style="1" customWidth="1"/>
    <col min="1655" max="1656" width="0" style="1" hidden="1" customWidth="1"/>
    <col min="1657" max="1657" width="0.7109375" style="1" customWidth="1"/>
    <col min="1658" max="1658" width="0" style="1" hidden="1" customWidth="1"/>
    <col min="1659" max="1811" width="1.140625" style="1"/>
    <col min="1812" max="1812" width="2.7109375" style="1" customWidth="1"/>
    <col min="1813" max="1822" width="1.140625" style="1"/>
    <col min="1823" max="1824" width="2.140625" style="1" customWidth="1"/>
    <col min="1825" max="1828" width="1.140625" style="1"/>
    <col min="1829" max="1829" width="1.85546875" style="1" customWidth="1"/>
    <col min="1830" max="1831" width="0" style="1" hidden="1" customWidth="1"/>
    <col min="1832" max="1832" width="2.5703125" style="1" customWidth="1"/>
    <col min="1833" max="1839" width="1.140625" style="1"/>
    <col min="1840" max="1840" width="2.28515625" style="1" customWidth="1"/>
    <col min="1841" max="1867" width="1.140625" style="1"/>
    <col min="1868" max="1868" width="1.85546875" style="1" customWidth="1"/>
    <col min="1869" max="1879" width="1.140625" style="1"/>
    <col min="1880" max="1880" width="1.140625" style="1" customWidth="1"/>
    <col min="1881" max="1882" width="1.140625" style="1"/>
    <col min="1883" max="1883" width="2" style="1" customWidth="1"/>
    <col min="1884" max="1892" width="1.140625" style="1"/>
    <col min="1893" max="1893" width="1.5703125" style="1" customWidth="1"/>
    <col min="1894" max="1899" width="1.140625" style="1"/>
    <col min="1900" max="1900" width="0.28515625" style="1" customWidth="1"/>
    <col min="1901" max="1901" width="0" style="1" hidden="1" customWidth="1"/>
    <col min="1902" max="1908" width="1.140625" style="1"/>
    <col min="1909" max="1909" width="3" style="1" customWidth="1"/>
    <col min="1910" max="1910" width="1.85546875" style="1" customWidth="1"/>
    <col min="1911" max="1912" width="0" style="1" hidden="1" customWidth="1"/>
    <col min="1913" max="1913" width="0.7109375" style="1" customWidth="1"/>
    <col min="1914" max="1914" width="0" style="1" hidden="1" customWidth="1"/>
    <col min="1915" max="2067" width="1.140625" style="1"/>
    <col min="2068" max="2068" width="2.7109375" style="1" customWidth="1"/>
    <col min="2069" max="2078" width="1.140625" style="1"/>
    <col min="2079" max="2080" width="2.140625" style="1" customWidth="1"/>
    <col min="2081" max="2084" width="1.140625" style="1"/>
    <col min="2085" max="2085" width="1.85546875" style="1" customWidth="1"/>
    <col min="2086" max="2087" width="0" style="1" hidden="1" customWidth="1"/>
    <col min="2088" max="2088" width="2.5703125" style="1" customWidth="1"/>
    <col min="2089" max="2095" width="1.140625" style="1"/>
    <col min="2096" max="2096" width="2.28515625" style="1" customWidth="1"/>
    <col min="2097" max="2123" width="1.140625" style="1"/>
    <col min="2124" max="2124" width="1.85546875" style="1" customWidth="1"/>
    <col min="2125" max="2135" width="1.140625" style="1"/>
    <col min="2136" max="2136" width="1.140625" style="1" customWidth="1"/>
    <col min="2137" max="2138" width="1.140625" style="1"/>
    <col min="2139" max="2139" width="2" style="1" customWidth="1"/>
    <col min="2140" max="2148" width="1.140625" style="1"/>
    <col min="2149" max="2149" width="1.5703125" style="1" customWidth="1"/>
    <col min="2150" max="2155" width="1.140625" style="1"/>
    <col min="2156" max="2156" width="0.28515625" style="1" customWidth="1"/>
    <col min="2157" max="2157" width="0" style="1" hidden="1" customWidth="1"/>
    <col min="2158" max="2164" width="1.140625" style="1"/>
    <col min="2165" max="2165" width="3" style="1" customWidth="1"/>
    <col min="2166" max="2166" width="1.85546875" style="1" customWidth="1"/>
    <col min="2167" max="2168" width="0" style="1" hidden="1" customWidth="1"/>
    <col min="2169" max="2169" width="0.7109375" style="1" customWidth="1"/>
    <col min="2170" max="2170" width="0" style="1" hidden="1" customWidth="1"/>
    <col min="2171" max="2323" width="1.140625" style="1"/>
    <col min="2324" max="2324" width="2.7109375" style="1" customWidth="1"/>
    <col min="2325" max="2334" width="1.140625" style="1"/>
    <col min="2335" max="2336" width="2.140625" style="1" customWidth="1"/>
    <col min="2337" max="2340" width="1.140625" style="1"/>
    <col min="2341" max="2341" width="1.85546875" style="1" customWidth="1"/>
    <col min="2342" max="2343" width="0" style="1" hidden="1" customWidth="1"/>
    <col min="2344" max="2344" width="2.5703125" style="1" customWidth="1"/>
    <col min="2345" max="2351" width="1.140625" style="1"/>
    <col min="2352" max="2352" width="2.28515625" style="1" customWidth="1"/>
    <col min="2353" max="2379" width="1.140625" style="1"/>
    <col min="2380" max="2380" width="1.85546875" style="1" customWidth="1"/>
    <col min="2381" max="2391" width="1.140625" style="1"/>
    <col min="2392" max="2392" width="1.140625" style="1" customWidth="1"/>
    <col min="2393" max="2394" width="1.140625" style="1"/>
    <col min="2395" max="2395" width="2" style="1" customWidth="1"/>
    <col min="2396" max="2404" width="1.140625" style="1"/>
    <col min="2405" max="2405" width="1.5703125" style="1" customWidth="1"/>
    <col min="2406" max="2411" width="1.140625" style="1"/>
    <col min="2412" max="2412" width="0.28515625" style="1" customWidth="1"/>
    <col min="2413" max="2413" width="0" style="1" hidden="1" customWidth="1"/>
    <col min="2414" max="2420" width="1.140625" style="1"/>
    <col min="2421" max="2421" width="3" style="1" customWidth="1"/>
    <col min="2422" max="2422" width="1.85546875" style="1" customWidth="1"/>
    <col min="2423" max="2424" width="0" style="1" hidden="1" customWidth="1"/>
    <col min="2425" max="2425" width="0.7109375" style="1" customWidth="1"/>
    <col min="2426" max="2426" width="0" style="1" hidden="1" customWidth="1"/>
    <col min="2427" max="2579" width="1.140625" style="1"/>
    <col min="2580" max="2580" width="2.7109375" style="1" customWidth="1"/>
    <col min="2581" max="2590" width="1.140625" style="1"/>
    <col min="2591" max="2592" width="2.140625" style="1" customWidth="1"/>
    <col min="2593" max="2596" width="1.140625" style="1"/>
    <col min="2597" max="2597" width="1.85546875" style="1" customWidth="1"/>
    <col min="2598" max="2599" width="0" style="1" hidden="1" customWidth="1"/>
    <col min="2600" max="2600" width="2.5703125" style="1" customWidth="1"/>
    <col min="2601" max="2607" width="1.140625" style="1"/>
    <col min="2608" max="2608" width="2.28515625" style="1" customWidth="1"/>
    <col min="2609" max="2635" width="1.140625" style="1"/>
    <col min="2636" max="2636" width="1.85546875" style="1" customWidth="1"/>
    <col min="2637" max="2647" width="1.140625" style="1"/>
    <col min="2648" max="2648" width="1.140625" style="1" customWidth="1"/>
    <col min="2649" max="2650" width="1.140625" style="1"/>
    <col min="2651" max="2651" width="2" style="1" customWidth="1"/>
    <col min="2652" max="2660" width="1.140625" style="1"/>
    <col min="2661" max="2661" width="1.5703125" style="1" customWidth="1"/>
    <col min="2662" max="2667" width="1.140625" style="1"/>
    <col min="2668" max="2668" width="0.28515625" style="1" customWidth="1"/>
    <col min="2669" max="2669" width="0" style="1" hidden="1" customWidth="1"/>
    <col min="2670" max="2676" width="1.140625" style="1"/>
    <col min="2677" max="2677" width="3" style="1" customWidth="1"/>
    <col min="2678" max="2678" width="1.85546875" style="1" customWidth="1"/>
    <col min="2679" max="2680" width="0" style="1" hidden="1" customWidth="1"/>
    <col min="2681" max="2681" width="0.7109375" style="1" customWidth="1"/>
    <col min="2682" max="2682" width="0" style="1" hidden="1" customWidth="1"/>
    <col min="2683" max="2835" width="1.140625" style="1"/>
    <col min="2836" max="2836" width="2.7109375" style="1" customWidth="1"/>
    <col min="2837" max="2846" width="1.140625" style="1"/>
    <col min="2847" max="2848" width="2.140625" style="1" customWidth="1"/>
    <col min="2849" max="2852" width="1.140625" style="1"/>
    <col min="2853" max="2853" width="1.85546875" style="1" customWidth="1"/>
    <col min="2854" max="2855" width="0" style="1" hidden="1" customWidth="1"/>
    <col min="2856" max="2856" width="2.5703125" style="1" customWidth="1"/>
    <col min="2857" max="2863" width="1.140625" style="1"/>
    <col min="2864" max="2864" width="2.28515625" style="1" customWidth="1"/>
    <col min="2865" max="2891" width="1.140625" style="1"/>
    <col min="2892" max="2892" width="1.85546875" style="1" customWidth="1"/>
    <col min="2893" max="2903" width="1.140625" style="1"/>
    <col min="2904" max="2904" width="1.140625" style="1" customWidth="1"/>
    <col min="2905" max="2906" width="1.140625" style="1"/>
    <col min="2907" max="2907" width="2" style="1" customWidth="1"/>
    <col min="2908" max="2916" width="1.140625" style="1"/>
    <col min="2917" max="2917" width="1.5703125" style="1" customWidth="1"/>
    <col min="2918" max="2923" width="1.140625" style="1"/>
    <col min="2924" max="2924" width="0.28515625" style="1" customWidth="1"/>
    <col min="2925" max="2925" width="0" style="1" hidden="1" customWidth="1"/>
    <col min="2926" max="2932" width="1.140625" style="1"/>
    <col min="2933" max="2933" width="3" style="1" customWidth="1"/>
    <col min="2934" max="2934" width="1.85546875" style="1" customWidth="1"/>
    <col min="2935" max="2936" width="0" style="1" hidden="1" customWidth="1"/>
    <col min="2937" max="2937" width="0.7109375" style="1" customWidth="1"/>
    <col min="2938" max="2938" width="0" style="1" hidden="1" customWidth="1"/>
    <col min="2939" max="3091" width="1.140625" style="1"/>
    <col min="3092" max="3092" width="2.7109375" style="1" customWidth="1"/>
    <col min="3093" max="3102" width="1.140625" style="1"/>
    <col min="3103" max="3104" width="2.140625" style="1" customWidth="1"/>
    <col min="3105" max="3108" width="1.140625" style="1"/>
    <col min="3109" max="3109" width="1.85546875" style="1" customWidth="1"/>
    <col min="3110" max="3111" width="0" style="1" hidden="1" customWidth="1"/>
    <col min="3112" max="3112" width="2.5703125" style="1" customWidth="1"/>
    <col min="3113" max="3119" width="1.140625" style="1"/>
    <col min="3120" max="3120" width="2.28515625" style="1" customWidth="1"/>
    <col min="3121" max="3147" width="1.140625" style="1"/>
    <col min="3148" max="3148" width="1.85546875" style="1" customWidth="1"/>
    <col min="3149" max="3159" width="1.140625" style="1"/>
    <col min="3160" max="3160" width="1.140625" style="1" customWidth="1"/>
    <col min="3161" max="3162" width="1.140625" style="1"/>
    <col min="3163" max="3163" width="2" style="1" customWidth="1"/>
    <col min="3164" max="3172" width="1.140625" style="1"/>
    <col min="3173" max="3173" width="1.5703125" style="1" customWidth="1"/>
    <col min="3174" max="3179" width="1.140625" style="1"/>
    <col min="3180" max="3180" width="0.28515625" style="1" customWidth="1"/>
    <col min="3181" max="3181" width="0" style="1" hidden="1" customWidth="1"/>
    <col min="3182" max="3188" width="1.140625" style="1"/>
    <col min="3189" max="3189" width="3" style="1" customWidth="1"/>
    <col min="3190" max="3190" width="1.85546875" style="1" customWidth="1"/>
    <col min="3191" max="3192" width="0" style="1" hidden="1" customWidth="1"/>
    <col min="3193" max="3193" width="0.7109375" style="1" customWidth="1"/>
    <col min="3194" max="3194" width="0" style="1" hidden="1" customWidth="1"/>
    <col min="3195" max="3347" width="1.140625" style="1"/>
    <col min="3348" max="3348" width="2.7109375" style="1" customWidth="1"/>
    <col min="3349" max="3358" width="1.140625" style="1"/>
    <col min="3359" max="3360" width="2.140625" style="1" customWidth="1"/>
    <col min="3361" max="3364" width="1.140625" style="1"/>
    <col min="3365" max="3365" width="1.85546875" style="1" customWidth="1"/>
    <col min="3366" max="3367" width="0" style="1" hidden="1" customWidth="1"/>
    <col min="3368" max="3368" width="2.5703125" style="1" customWidth="1"/>
    <col min="3369" max="3375" width="1.140625" style="1"/>
    <col min="3376" max="3376" width="2.28515625" style="1" customWidth="1"/>
    <col min="3377" max="3403" width="1.140625" style="1"/>
    <col min="3404" max="3404" width="1.85546875" style="1" customWidth="1"/>
    <col min="3405" max="3415" width="1.140625" style="1"/>
    <col min="3416" max="3416" width="1.140625" style="1" customWidth="1"/>
    <col min="3417" max="3418" width="1.140625" style="1"/>
    <col min="3419" max="3419" width="2" style="1" customWidth="1"/>
    <col min="3420" max="3428" width="1.140625" style="1"/>
    <col min="3429" max="3429" width="1.5703125" style="1" customWidth="1"/>
    <col min="3430" max="3435" width="1.140625" style="1"/>
    <col min="3436" max="3436" width="0.28515625" style="1" customWidth="1"/>
    <col min="3437" max="3437" width="0" style="1" hidden="1" customWidth="1"/>
    <col min="3438" max="3444" width="1.140625" style="1"/>
    <col min="3445" max="3445" width="3" style="1" customWidth="1"/>
    <col min="3446" max="3446" width="1.85546875" style="1" customWidth="1"/>
    <col min="3447" max="3448" width="0" style="1" hidden="1" customWidth="1"/>
    <col min="3449" max="3449" width="0.7109375" style="1" customWidth="1"/>
    <col min="3450" max="3450" width="0" style="1" hidden="1" customWidth="1"/>
    <col min="3451" max="3603" width="1.140625" style="1"/>
    <col min="3604" max="3604" width="2.7109375" style="1" customWidth="1"/>
    <col min="3605" max="3614" width="1.140625" style="1"/>
    <col min="3615" max="3616" width="2.140625" style="1" customWidth="1"/>
    <col min="3617" max="3620" width="1.140625" style="1"/>
    <col min="3621" max="3621" width="1.85546875" style="1" customWidth="1"/>
    <col min="3622" max="3623" width="0" style="1" hidden="1" customWidth="1"/>
    <col min="3624" max="3624" width="2.5703125" style="1" customWidth="1"/>
    <col min="3625" max="3631" width="1.140625" style="1"/>
    <col min="3632" max="3632" width="2.28515625" style="1" customWidth="1"/>
    <col min="3633" max="3659" width="1.140625" style="1"/>
    <col min="3660" max="3660" width="1.85546875" style="1" customWidth="1"/>
    <col min="3661" max="3671" width="1.140625" style="1"/>
    <col min="3672" max="3672" width="1.140625" style="1" customWidth="1"/>
    <col min="3673" max="3674" width="1.140625" style="1"/>
    <col min="3675" max="3675" width="2" style="1" customWidth="1"/>
    <col min="3676" max="3684" width="1.140625" style="1"/>
    <col min="3685" max="3685" width="1.5703125" style="1" customWidth="1"/>
    <col min="3686" max="3691" width="1.140625" style="1"/>
    <col min="3692" max="3692" width="0.28515625" style="1" customWidth="1"/>
    <col min="3693" max="3693" width="0" style="1" hidden="1" customWidth="1"/>
    <col min="3694" max="3700" width="1.140625" style="1"/>
    <col min="3701" max="3701" width="3" style="1" customWidth="1"/>
    <col min="3702" max="3702" width="1.85546875" style="1" customWidth="1"/>
    <col min="3703" max="3704" width="0" style="1" hidden="1" customWidth="1"/>
    <col min="3705" max="3705" width="0.7109375" style="1" customWidth="1"/>
    <col min="3706" max="3706" width="0" style="1" hidden="1" customWidth="1"/>
    <col min="3707" max="3859" width="1.140625" style="1"/>
    <col min="3860" max="3860" width="2.7109375" style="1" customWidth="1"/>
    <col min="3861" max="3870" width="1.140625" style="1"/>
    <col min="3871" max="3872" width="2.140625" style="1" customWidth="1"/>
    <col min="3873" max="3876" width="1.140625" style="1"/>
    <col min="3877" max="3877" width="1.85546875" style="1" customWidth="1"/>
    <col min="3878" max="3879" width="0" style="1" hidden="1" customWidth="1"/>
    <col min="3880" max="3880" width="2.5703125" style="1" customWidth="1"/>
    <col min="3881" max="3887" width="1.140625" style="1"/>
    <col min="3888" max="3888" width="2.28515625" style="1" customWidth="1"/>
    <col min="3889" max="3915" width="1.140625" style="1"/>
    <col min="3916" max="3916" width="1.85546875" style="1" customWidth="1"/>
    <col min="3917" max="3927" width="1.140625" style="1"/>
    <col min="3928" max="3928" width="1.140625" style="1" customWidth="1"/>
    <col min="3929" max="3930" width="1.140625" style="1"/>
    <col min="3931" max="3931" width="2" style="1" customWidth="1"/>
    <col min="3932" max="3940" width="1.140625" style="1"/>
    <col min="3941" max="3941" width="1.5703125" style="1" customWidth="1"/>
    <col min="3942" max="3947" width="1.140625" style="1"/>
    <col min="3948" max="3948" width="0.28515625" style="1" customWidth="1"/>
    <col min="3949" max="3949" width="0" style="1" hidden="1" customWidth="1"/>
    <col min="3950" max="3956" width="1.140625" style="1"/>
    <col min="3957" max="3957" width="3" style="1" customWidth="1"/>
    <col min="3958" max="3958" width="1.85546875" style="1" customWidth="1"/>
    <col min="3959" max="3960" width="0" style="1" hidden="1" customWidth="1"/>
    <col min="3961" max="3961" width="0.7109375" style="1" customWidth="1"/>
    <col min="3962" max="3962" width="0" style="1" hidden="1" customWidth="1"/>
    <col min="3963" max="4115" width="1.140625" style="1"/>
    <col min="4116" max="4116" width="2.7109375" style="1" customWidth="1"/>
    <col min="4117" max="4126" width="1.140625" style="1"/>
    <col min="4127" max="4128" width="2.140625" style="1" customWidth="1"/>
    <col min="4129" max="4132" width="1.140625" style="1"/>
    <col min="4133" max="4133" width="1.85546875" style="1" customWidth="1"/>
    <col min="4134" max="4135" width="0" style="1" hidden="1" customWidth="1"/>
    <col min="4136" max="4136" width="2.5703125" style="1" customWidth="1"/>
    <col min="4137" max="4143" width="1.140625" style="1"/>
    <col min="4144" max="4144" width="2.28515625" style="1" customWidth="1"/>
    <col min="4145" max="4171" width="1.140625" style="1"/>
    <col min="4172" max="4172" width="1.85546875" style="1" customWidth="1"/>
    <col min="4173" max="4183" width="1.140625" style="1"/>
    <col min="4184" max="4184" width="1.140625" style="1" customWidth="1"/>
    <col min="4185" max="4186" width="1.140625" style="1"/>
    <col min="4187" max="4187" width="2" style="1" customWidth="1"/>
    <col min="4188" max="4196" width="1.140625" style="1"/>
    <col min="4197" max="4197" width="1.5703125" style="1" customWidth="1"/>
    <col min="4198" max="4203" width="1.140625" style="1"/>
    <col min="4204" max="4204" width="0.28515625" style="1" customWidth="1"/>
    <col min="4205" max="4205" width="0" style="1" hidden="1" customWidth="1"/>
    <col min="4206" max="4212" width="1.140625" style="1"/>
    <col min="4213" max="4213" width="3" style="1" customWidth="1"/>
    <col min="4214" max="4214" width="1.85546875" style="1" customWidth="1"/>
    <col min="4215" max="4216" width="0" style="1" hidden="1" customWidth="1"/>
    <col min="4217" max="4217" width="0.7109375" style="1" customWidth="1"/>
    <col min="4218" max="4218" width="0" style="1" hidden="1" customWidth="1"/>
    <col min="4219" max="4371" width="1.140625" style="1"/>
    <col min="4372" max="4372" width="2.7109375" style="1" customWidth="1"/>
    <col min="4373" max="4382" width="1.140625" style="1"/>
    <col min="4383" max="4384" width="2.140625" style="1" customWidth="1"/>
    <col min="4385" max="4388" width="1.140625" style="1"/>
    <col min="4389" max="4389" width="1.85546875" style="1" customWidth="1"/>
    <col min="4390" max="4391" width="0" style="1" hidden="1" customWidth="1"/>
    <col min="4392" max="4392" width="2.5703125" style="1" customWidth="1"/>
    <col min="4393" max="4399" width="1.140625" style="1"/>
    <col min="4400" max="4400" width="2.28515625" style="1" customWidth="1"/>
    <col min="4401" max="4427" width="1.140625" style="1"/>
    <col min="4428" max="4428" width="1.85546875" style="1" customWidth="1"/>
    <col min="4429" max="4439" width="1.140625" style="1"/>
    <col min="4440" max="4440" width="1.140625" style="1" customWidth="1"/>
    <col min="4441" max="4442" width="1.140625" style="1"/>
    <col min="4443" max="4443" width="2" style="1" customWidth="1"/>
    <col min="4444" max="4452" width="1.140625" style="1"/>
    <col min="4453" max="4453" width="1.5703125" style="1" customWidth="1"/>
    <col min="4454" max="4459" width="1.140625" style="1"/>
    <col min="4460" max="4460" width="0.28515625" style="1" customWidth="1"/>
    <col min="4461" max="4461" width="0" style="1" hidden="1" customWidth="1"/>
    <col min="4462" max="4468" width="1.140625" style="1"/>
    <col min="4469" max="4469" width="3" style="1" customWidth="1"/>
    <col min="4470" max="4470" width="1.85546875" style="1" customWidth="1"/>
    <col min="4471" max="4472" width="0" style="1" hidden="1" customWidth="1"/>
    <col min="4473" max="4473" width="0.7109375" style="1" customWidth="1"/>
    <col min="4474" max="4474" width="0" style="1" hidden="1" customWidth="1"/>
    <col min="4475" max="4627" width="1.140625" style="1"/>
    <col min="4628" max="4628" width="2.7109375" style="1" customWidth="1"/>
    <col min="4629" max="4638" width="1.140625" style="1"/>
    <col min="4639" max="4640" width="2.140625" style="1" customWidth="1"/>
    <col min="4641" max="4644" width="1.140625" style="1"/>
    <col min="4645" max="4645" width="1.85546875" style="1" customWidth="1"/>
    <col min="4646" max="4647" width="0" style="1" hidden="1" customWidth="1"/>
    <col min="4648" max="4648" width="2.5703125" style="1" customWidth="1"/>
    <col min="4649" max="4655" width="1.140625" style="1"/>
    <col min="4656" max="4656" width="2.28515625" style="1" customWidth="1"/>
    <col min="4657" max="4683" width="1.140625" style="1"/>
    <col min="4684" max="4684" width="1.85546875" style="1" customWidth="1"/>
    <col min="4685" max="4695" width="1.140625" style="1"/>
    <col min="4696" max="4696" width="1.140625" style="1" customWidth="1"/>
    <col min="4697" max="4698" width="1.140625" style="1"/>
    <col min="4699" max="4699" width="2" style="1" customWidth="1"/>
    <col min="4700" max="4708" width="1.140625" style="1"/>
    <col min="4709" max="4709" width="1.5703125" style="1" customWidth="1"/>
    <col min="4710" max="4715" width="1.140625" style="1"/>
    <col min="4716" max="4716" width="0.28515625" style="1" customWidth="1"/>
    <col min="4717" max="4717" width="0" style="1" hidden="1" customWidth="1"/>
    <col min="4718" max="4724" width="1.140625" style="1"/>
    <col min="4725" max="4725" width="3" style="1" customWidth="1"/>
    <col min="4726" max="4726" width="1.85546875" style="1" customWidth="1"/>
    <col min="4727" max="4728" width="0" style="1" hidden="1" customWidth="1"/>
    <col min="4729" max="4729" width="0.7109375" style="1" customWidth="1"/>
    <col min="4730" max="4730" width="0" style="1" hidden="1" customWidth="1"/>
    <col min="4731" max="4883" width="1.140625" style="1"/>
    <col min="4884" max="4884" width="2.7109375" style="1" customWidth="1"/>
    <col min="4885" max="4894" width="1.140625" style="1"/>
    <col min="4895" max="4896" width="2.140625" style="1" customWidth="1"/>
    <col min="4897" max="4900" width="1.140625" style="1"/>
    <col min="4901" max="4901" width="1.85546875" style="1" customWidth="1"/>
    <col min="4902" max="4903" width="0" style="1" hidden="1" customWidth="1"/>
    <col min="4904" max="4904" width="2.5703125" style="1" customWidth="1"/>
    <col min="4905" max="4911" width="1.140625" style="1"/>
    <col min="4912" max="4912" width="2.28515625" style="1" customWidth="1"/>
    <col min="4913" max="4939" width="1.140625" style="1"/>
    <col min="4940" max="4940" width="1.85546875" style="1" customWidth="1"/>
    <col min="4941" max="4951" width="1.140625" style="1"/>
    <col min="4952" max="4952" width="1.140625" style="1" customWidth="1"/>
    <col min="4953" max="4954" width="1.140625" style="1"/>
    <col min="4955" max="4955" width="2" style="1" customWidth="1"/>
    <col min="4956" max="4964" width="1.140625" style="1"/>
    <col min="4965" max="4965" width="1.5703125" style="1" customWidth="1"/>
    <col min="4966" max="4971" width="1.140625" style="1"/>
    <col min="4972" max="4972" width="0.28515625" style="1" customWidth="1"/>
    <col min="4973" max="4973" width="0" style="1" hidden="1" customWidth="1"/>
    <col min="4974" max="4980" width="1.140625" style="1"/>
    <col min="4981" max="4981" width="3" style="1" customWidth="1"/>
    <col min="4982" max="4982" width="1.85546875" style="1" customWidth="1"/>
    <col min="4983" max="4984" width="0" style="1" hidden="1" customWidth="1"/>
    <col min="4985" max="4985" width="0.7109375" style="1" customWidth="1"/>
    <col min="4986" max="4986" width="0" style="1" hidden="1" customWidth="1"/>
    <col min="4987" max="5139" width="1.140625" style="1"/>
    <col min="5140" max="5140" width="2.7109375" style="1" customWidth="1"/>
    <col min="5141" max="5150" width="1.140625" style="1"/>
    <col min="5151" max="5152" width="2.140625" style="1" customWidth="1"/>
    <col min="5153" max="5156" width="1.140625" style="1"/>
    <col min="5157" max="5157" width="1.85546875" style="1" customWidth="1"/>
    <col min="5158" max="5159" width="0" style="1" hidden="1" customWidth="1"/>
    <col min="5160" max="5160" width="2.5703125" style="1" customWidth="1"/>
    <col min="5161" max="5167" width="1.140625" style="1"/>
    <col min="5168" max="5168" width="2.28515625" style="1" customWidth="1"/>
    <col min="5169" max="5195" width="1.140625" style="1"/>
    <col min="5196" max="5196" width="1.85546875" style="1" customWidth="1"/>
    <col min="5197" max="5207" width="1.140625" style="1"/>
    <col min="5208" max="5208" width="1.140625" style="1" customWidth="1"/>
    <col min="5209" max="5210" width="1.140625" style="1"/>
    <col min="5211" max="5211" width="2" style="1" customWidth="1"/>
    <col min="5212" max="5220" width="1.140625" style="1"/>
    <col min="5221" max="5221" width="1.5703125" style="1" customWidth="1"/>
    <col min="5222" max="5227" width="1.140625" style="1"/>
    <col min="5228" max="5228" width="0.28515625" style="1" customWidth="1"/>
    <col min="5229" max="5229" width="0" style="1" hidden="1" customWidth="1"/>
    <col min="5230" max="5236" width="1.140625" style="1"/>
    <col min="5237" max="5237" width="3" style="1" customWidth="1"/>
    <col min="5238" max="5238" width="1.85546875" style="1" customWidth="1"/>
    <col min="5239" max="5240" width="0" style="1" hidden="1" customWidth="1"/>
    <col min="5241" max="5241" width="0.7109375" style="1" customWidth="1"/>
    <col min="5242" max="5242" width="0" style="1" hidden="1" customWidth="1"/>
    <col min="5243" max="5395" width="1.140625" style="1"/>
    <col min="5396" max="5396" width="2.7109375" style="1" customWidth="1"/>
    <col min="5397" max="5406" width="1.140625" style="1"/>
    <col min="5407" max="5408" width="2.140625" style="1" customWidth="1"/>
    <col min="5409" max="5412" width="1.140625" style="1"/>
    <col min="5413" max="5413" width="1.85546875" style="1" customWidth="1"/>
    <col min="5414" max="5415" width="0" style="1" hidden="1" customWidth="1"/>
    <col min="5416" max="5416" width="2.5703125" style="1" customWidth="1"/>
    <col min="5417" max="5423" width="1.140625" style="1"/>
    <col min="5424" max="5424" width="2.28515625" style="1" customWidth="1"/>
    <col min="5425" max="5451" width="1.140625" style="1"/>
    <col min="5452" max="5452" width="1.85546875" style="1" customWidth="1"/>
    <col min="5453" max="5463" width="1.140625" style="1"/>
    <col min="5464" max="5464" width="1.140625" style="1" customWidth="1"/>
    <col min="5465" max="5466" width="1.140625" style="1"/>
    <col min="5467" max="5467" width="2" style="1" customWidth="1"/>
    <col min="5468" max="5476" width="1.140625" style="1"/>
    <col min="5477" max="5477" width="1.5703125" style="1" customWidth="1"/>
    <col min="5478" max="5483" width="1.140625" style="1"/>
    <col min="5484" max="5484" width="0.28515625" style="1" customWidth="1"/>
    <col min="5485" max="5485" width="0" style="1" hidden="1" customWidth="1"/>
    <col min="5486" max="5492" width="1.140625" style="1"/>
    <col min="5493" max="5493" width="3" style="1" customWidth="1"/>
    <col min="5494" max="5494" width="1.85546875" style="1" customWidth="1"/>
    <col min="5495" max="5496" width="0" style="1" hidden="1" customWidth="1"/>
    <col min="5497" max="5497" width="0.7109375" style="1" customWidth="1"/>
    <col min="5498" max="5498" width="0" style="1" hidden="1" customWidth="1"/>
    <col min="5499" max="5651" width="1.140625" style="1"/>
    <col min="5652" max="5652" width="2.7109375" style="1" customWidth="1"/>
    <col min="5653" max="5662" width="1.140625" style="1"/>
    <col min="5663" max="5664" width="2.140625" style="1" customWidth="1"/>
    <col min="5665" max="5668" width="1.140625" style="1"/>
    <col min="5669" max="5669" width="1.85546875" style="1" customWidth="1"/>
    <col min="5670" max="5671" width="0" style="1" hidden="1" customWidth="1"/>
    <col min="5672" max="5672" width="2.5703125" style="1" customWidth="1"/>
    <col min="5673" max="5679" width="1.140625" style="1"/>
    <col min="5680" max="5680" width="2.28515625" style="1" customWidth="1"/>
    <col min="5681" max="5707" width="1.140625" style="1"/>
    <col min="5708" max="5708" width="1.85546875" style="1" customWidth="1"/>
    <col min="5709" max="5719" width="1.140625" style="1"/>
    <col min="5720" max="5720" width="1.140625" style="1" customWidth="1"/>
    <col min="5721" max="5722" width="1.140625" style="1"/>
    <col min="5723" max="5723" width="2" style="1" customWidth="1"/>
    <col min="5724" max="5732" width="1.140625" style="1"/>
    <col min="5733" max="5733" width="1.5703125" style="1" customWidth="1"/>
    <col min="5734" max="5739" width="1.140625" style="1"/>
    <col min="5740" max="5740" width="0.28515625" style="1" customWidth="1"/>
    <col min="5741" max="5741" width="0" style="1" hidden="1" customWidth="1"/>
    <col min="5742" max="5748" width="1.140625" style="1"/>
    <col min="5749" max="5749" width="3" style="1" customWidth="1"/>
    <col min="5750" max="5750" width="1.85546875" style="1" customWidth="1"/>
    <col min="5751" max="5752" width="0" style="1" hidden="1" customWidth="1"/>
    <col min="5753" max="5753" width="0.7109375" style="1" customWidth="1"/>
    <col min="5754" max="5754" width="0" style="1" hidden="1" customWidth="1"/>
    <col min="5755" max="5907" width="1.140625" style="1"/>
    <col min="5908" max="5908" width="2.7109375" style="1" customWidth="1"/>
    <col min="5909" max="5918" width="1.140625" style="1"/>
    <col min="5919" max="5920" width="2.140625" style="1" customWidth="1"/>
    <col min="5921" max="5924" width="1.140625" style="1"/>
    <col min="5925" max="5925" width="1.85546875" style="1" customWidth="1"/>
    <col min="5926" max="5927" width="0" style="1" hidden="1" customWidth="1"/>
    <col min="5928" max="5928" width="2.5703125" style="1" customWidth="1"/>
    <col min="5929" max="5935" width="1.140625" style="1"/>
    <col min="5936" max="5936" width="2.28515625" style="1" customWidth="1"/>
    <col min="5937" max="5963" width="1.140625" style="1"/>
    <col min="5964" max="5964" width="1.85546875" style="1" customWidth="1"/>
    <col min="5965" max="5975" width="1.140625" style="1"/>
    <col min="5976" max="5976" width="1.140625" style="1" customWidth="1"/>
    <col min="5977" max="5978" width="1.140625" style="1"/>
    <col min="5979" max="5979" width="2" style="1" customWidth="1"/>
    <col min="5980" max="5988" width="1.140625" style="1"/>
    <col min="5989" max="5989" width="1.5703125" style="1" customWidth="1"/>
    <col min="5990" max="5995" width="1.140625" style="1"/>
    <col min="5996" max="5996" width="0.28515625" style="1" customWidth="1"/>
    <col min="5997" max="5997" width="0" style="1" hidden="1" customWidth="1"/>
    <col min="5998" max="6004" width="1.140625" style="1"/>
    <col min="6005" max="6005" width="3" style="1" customWidth="1"/>
    <col min="6006" max="6006" width="1.85546875" style="1" customWidth="1"/>
    <col min="6007" max="6008" width="0" style="1" hidden="1" customWidth="1"/>
    <col min="6009" max="6009" width="0.7109375" style="1" customWidth="1"/>
    <col min="6010" max="6010" width="0" style="1" hidden="1" customWidth="1"/>
    <col min="6011" max="6163" width="1.140625" style="1"/>
    <col min="6164" max="6164" width="2.7109375" style="1" customWidth="1"/>
    <col min="6165" max="6174" width="1.140625" style="1"/>
    <col min="6175" max="6176" width="2.140625" style="1" customWidth="1"/>
    <col min="6177" max="6180" width="1.140625" style="1"/>
    <col min="6181" max="6181" width="1.85546875" style="1" customWidth="1"/>
    <col min="6182" max="6183" width="0" style="1" hidden="1" customWidth="1"/>
    <col min="6184" max="6184" width="2.5703125" style="1" customWidth="1"/>
    <col min="6185" max="6191" width="1.140625" style="1"/>
    <col min="6192" max="6192" width="2.28515625" style="1" customWidth="1"/>
    <col min="6193" max="6219" width="1.140625" style="1"/>
    <col min="6220" max="6220" width="1.85546875" style="1" customWidth="1"/>
    <col min="6221" max="6231" width="1.140625" style="1"/>
    <col min="6232" max="6232" width="1.140625" style="1" customWidth="1"/>
    <col min="6233" max="6234" width="1.140625" style="1"/>
    <col min="6235" max="6235" width="2" style="1" customWidth="1"/>
    <col min="6236" max="6244" width="1.140625" style="1"/>
    <col min="6245" max="6245" width="1.5703125" style="1" customWidth="1"/>
    <col min="6246" max="6251" width="1.140625" style="1"/>
    <col min="6252" max="6252" width="0.28515625" style="1" customWidth="1"/>
    <col min="6253" max="6253" width="0" style="1" hidden="1" customWidth="1"/>
    <col min="6254" max="6260" width="1.140625" style="1"/>
    <col min="6261" max="6261" width="3" style="1" customWidth="1"/>
    <col min="6262" max="6262" width="1.85546875" style="1" customWidth="1"/>
    <col min="6263" max="6264" width="0" style="1" hidden="1" customWidth="1"/>
    <col min="6265" max="6265" width="0.7109375" style="1" customWidth="1"/>
    <col min="6266" max="6266" width="0" style="1" hidden="1" customWidth="1"/>
    <col min="6267" max="6419" width="1.140625" style="1"/>
    <col min="6420" max="6420" width="2.7109375" style="1" customWidth="1"/>
    <col min="6421" max="6430" width="1.140625" style="1"/>
    <col min="6431" max="6432" width="2.140625" style="1" customWidth="1"/>
    <col min="6433" max="6436" width="1.140625" style="1"/>
    <col min="6437" max="6437" width="1.85546875" style="1" customWidth="1"/>
    <col min="6438" max="6439" width="0" style="1" hidden="1" customWidth="1"/>
    <col min="6440" max="6440" width="2.5703125" style="1" customWidth="1"/>
    <col min="6441" max="6447" width="1.140625" style="1"/>
    <col min="6448" max="6448" width="2.28515625" style="1" customWidth="1"/>
    <col min="6449" max="6475" width="1.140625" style="1"/>
    <col min="6476" max="6476" width="1.85546875" style="1" customWidth="1"/>
    <col min="6477" max="6487" width="1.140625" style="1"/>
    <col min="6488" max="6488" width="1.140625" style="1" customWidth="1"/>
    <col min="6489" max="6490" width="1.140625" style="1"/>
    <col min="6491" max="6491" width="2" style="1" customWidth="1"/>
    <col min="6492" max="6500" width="1.140625" style="1"/>
    <col min="6501" max="6501" width="1.5703125" style="1" customWidth="1"/>
    <col min="6502" max="6507" width="1.140625" style="1"/>
    <col min="6508" max="6508" width="0.28515625" style="1" customWidth="1"/>
    <col min="6509" max="6509" width="0" style="1" hidden="1" customWidth="1"/>
    <col min="6510" max="6516" width="1.140625" style="1"/>
    <col min="6517" max="6517" width="3" style="1" customWidth="1"/>
    <col min="6518" max="6518" width="1.85546875" style="1" customWidth="1"/>
    <col min="6519" max="6520" width="0" style="1" hidden="1" customWidth="1"/>
    <col min="6521" max="6521" width="0.7109375" style="1" customWidth="1"/>
    <col min="6522" max="6522" width="0" style="1" hidden="1" customWidth="1"/>
    <col min="6523" max="6675" width="1.140625" style="1"/>
    <col min="6676" max="6676" width="2.7109375" style="1" customWidth="1"/>
    <col min="6677" max="6686" width="1.140625" style="1"/>
    <col min="6687" max="6688" width="2.140625" style="1" customWidth="1"/>
    <col min="6689" max="6692" width="1.140625" style="1"/>
    <col min="6693" max="6693" width="1.85546875" style="1" customWidth="1"/>
    <col min="6694" max="6695" width="0" style="1" hidden="1" customWidth="1"/>
    <col min="6696" max="6696" width="2.5703125" style="1" customWidth="1"/>
    <col min="6697" max="6703" width="1.140625" style="1"/>
    <col min="6704" max="6704" width="2.28515625" style="1" customWidth="1"/>
    <col min="6705" max="6731" width="1.140625" style="1"/>
    <col min="6732" max="6732" width="1.85546875" style="1" customWidth="1"/>
    <col min="6733" max="6743" width="1.140625" style="1"/>
    <col min="6744" max="6744" width="1.140625" style="1" customWidth="1"/>
    <col min="6745" max="6746" width="1.140625" style="1"/>
    <col min="6747" max="6747" width="2" style="1" customWidth="1"/>
    <col min="6748" max="6756" width="1.140625" style="1"/>
    <col min="6757" max="6757" width="1.5703125" style="1" customWidth="1"/>
    <col min="6758" max="6763" width="1.140625" style="1"/>
    <col min="6764" max="6764" width="0.28515625" style="1" customWidth="1"/>
    <col min="6765" max="6765" width="0" style="1" hidden="1" customWidth="1"/>
    <col min="6766" max="6772" width="1.140625" style="1"/>
    <col min="6773" max="6773" width="3" style="1" customWidth="1"/>
    <col min="6774" max="6774" width="1.85546875" style="1" customWidth="1"/>
    <col min="6775" max="6776" width="0" style="1" hidden="1" customWidth="1"/>
    <col min="6777" max="6777" width="0.7109375" style="1" customWidth="1"/>
    <col min="6778" max="6778" width="0" style="1" hidden="1" customWidth="1"/>
    <col min="6779" max="6931" width="1.140625" style="1"/>
    <col min="6932" max="6932" width="2.7109375" style="1" customWidth="1"/>
    <col min="6933" max="6942" width="1.140625" style="1"/>
    <col min="6943" max="6944" width="2.140625" style="1" customWidth="1"/>
    <col min="6945" max="6948" width="1.140625" style="1"/>
    <col min="6949" max="6949" width="1.85546875" style="1" customWidth="1"/>
    <col min="6950" max="6951" width="0" style="1" hidden="1" customWidth="1"/>
    <col min="6952" max="6952" width="2.5703125" style="1" customWidth="1"/>
    <col min="6953" max="6959" width="1.140625" style="1"/>
    <col min="6960" max="6960" width="2.28515625" style="1" customWidth="1"/>
    <col min="6961" max="6987" width="1.140625" style="1"/>
    <col min="6988" max="6988" width="1.85546875" style="1" customWidth="1"/>
    <col min="6989" max="6999" width="1.140625" style="1"/>
    <col min="7000" max="7000" width="1.140625" style="1" customWidth="1"/>
    <col min="7001" max="7002" width="1.140625" style="1"/>
    <col min="7003" max="7003" width="2" style="1" customWidth="1"/>
    <col min="7004" max="7012" width="1.140625" style="1"/>
    <col min="7013" max="7013" width="1.5703125" style="1" customWidth="1"/>
    <col min="7014" max="7019" width="1.140625" style="1"/>
    <col min="7020" max="7020" width="0.28515625" style="1" customWidth="1"/>
    <col min="7021" max="7021" width="0" style="1" hidden="1" customWidth="1"/>
    <col min="7022" max="7028" width="1.140625" style="1"/>
    <col min="7029" max="7029" width="3" style="1" customWidth="1"/>
    <col min="7030" max="7030" width="1.85546875" style="1" customWidth="1"/>
    <col min="7031" max="7032" width="0" style="1" hidden="1" customWidth="1"/>
    <col min="7033" max="7033" width="0.7109375" style="1" customWidth="1"/>
    <col min="7034" max="7034" width="0" style="1" hidden="1" customWidth="1"/>
    <col min="7035" max="7187" width="1.140625" style="1"/>
    <col min="7188" max="7188" width="2.7109375" style="1" customWidth="1"/>
    <col min="7189" max="7198" width="1.140625" style="1"/>
    <col min="7199" max="7200" width="2.140625" style="1" customWidth="1"/>
    <col min="7201" max="7204" width="1.140625" style="1"/>
    <col min="7205" max="7205" width="1.85546875" style="1" customWidth="1"/>
    <col min="7206" max="7207" width="0" style="1" hidden="1" customWidth="1"/>
    <col min="7208" max="7208" width="2.5703125" style="1" customWidth="1"/>
    <col min="7209" max="7215" width="1.140625" style="1"/>
    <col min="7216" max="7216" width="2.28515625" style="1" customWidth="1"/>
    <col min="7217" max="7243" width="1.140625" style="1"/>
    <col min="7244" max="7244" width="1.85546875" style="1" customWidth="1"/>
    <col min="7245" max="7255" width="1.140625" style="1"/>
    <col min="7256" max="7256" width="1.140625" style="1" customWidth="1"/>
    <col min="7257" max="7258" width="1.140625" style="1"/>
    <col min="7259" max="7259" width="2" style="1" customWidth="1"/>
    <col min="7260" max="7268" width="1.140625" style="1"/>
    <col min="7269" max="7269" width="1.5703125" style="1" customWidth="1"/>
    <col min="7270" max="7275" width="1.140625" style="1"/>
    <col min="7276" max="7276" width="0.28515625" style="1" customWidth="1"/>
    <col min="7277" max="7277" width="0" style="1" hidden="1" customWidth="1"/>
    <col min="7278" max="7284" width="1.140625" style="1"/>
    <col min="7285" max="7285" width="3" style="1" customWidth="1"/>
    <col min="7286" max="7286" width="1.85546875" style="1" customWidth="1"/>
    <col min="7287" max="7288" width="0" style="1" hidden="1" customWidth="1"/>
    <col min="7289" max="7289" width="0.7109375" style="1" customWidth="1"/>
    <col min="7290" max="7290" width="0" style="1" hidden="1" customWidth="1"/>
    <col min="7291" max="7443" width="1.140625" style="1"/>
    <col min="7444" max="7444" width="2.7109375" style="1" customWidth="1"/>
    <col min="7445" max="7454" width="1.140625" style="1"/>
    <col min="7455" max="7456" width="2.140625" style="1" customWidth="1"/>
    <col min="7457" max="7460" width="1.140625" style="1"/>
    <col min="7461" max="7461" width="1.85546875" style="1" customWidth="1"/>
    <col min="7462" max="7463" width="0" style="1" hidden="1" customWidth="1"/>
    <col min="7464" max="7464" width="2.5703125" style="1" customWidth="1"/>
    <col min="7465" max="7471" width="1.140625" style="1"/>
    <col min="7472" max="7472" width="2.28515625" style="1" customWidth="1"/>
    <col min="7473" max="7499" width="1.140625" style="1"/>
    <col min="7500" max="7500" width="1.85546875" style="1" customWidth="1"/>
    <col min="7501" max="7511" width="1.140625" style="1"/>
    <col min="7512" max="7512" width="1.140625" style="1" customWidth="1"/>
    <col min="7513" max="7514" width="1.140625" style="1"/>
    <col min="7515" max="7515" width="2" style="1" customWidth="1"/>
    <col min="7516" max="7524" width="1.140625" style="1"/>
    <col min="7525" max="7525" width="1.5703125" style="1" customWidth="1"/>
    <col min="7526" max="7531" width="1.140625" style="1"/>
    <col min="7532" max="7532" width="0.28515625" style="1" customWidth="1"/>
    <col min="7533" max="7533" width="0" style="1" hidden="1" customWidth="1"/>
    <col min="7534" max="7540" width="1.140625" style="1"/>
    <col min="7541" max="7541" width="3" style="1" customWidth="1"/>
    <col min="7542" max="7542" width="1.85546875" style="1" customWidth="1"/>
    <col min="7543" max="7544" width="0" style="1" hidden="1" customWidth="1"/>
    <col min="7545" max="7545" width="0.7109375" style="1" customWidth="1"/>
    <col min="7546" max="7546" width="0" style="1" hidden="1" customWidth="1"/>
    <col min="7547" max="7699" width="1.140625" style="1"/>
    <col min="7700" max="7700" width="2.7109375" style="1" customWidth="1"/>
    <col min="7701" max="7710" width="1.140625" style="1"/>
    <col min="7711" max="7712" width="2.140625" style="1" customWidth="1"/>
    <col min="7713" max="7716" width="1.140625" style="1"/>
    <col min="7717" max="7717" width="1.85546875" style="1" customWidth="1"/>
    <col min="7718" max="7719" width="0" style="1" hidden="1" customWidth="1"/>
    <col min="7720" max="7720" width="2.5703125" style="1" customWidth="1"/>
    <col min="7721" max="7727" width="1.140625" style="1"/>
    <col min="7728" max="7728" width="2.28515625" style="1" customWidth="1"/>
    <col min="7729" max="7755" width="1.140625" style="1"/>
    <col min="7756" max="7756" width="1.85546875" style="1" customWidth="1"/>
    <col min="7757" max="7767" width="1.140625" style="1"/>
    <col min="7768" max="7768" width="1.140625" style="1" customWidth="1"/>
    <col min="7769" max="7770" width="1.140625" style="1"/>
    <col min="7771" max="7771" width="2" style="1" customWidth="1"/>
    <col min="7772" max="7780" width="1.140625" style="1"/>
    <col min="7781" max="7781" width="1.5703125" style="1" customWidth="1"/>
    <col min="7782" max="7787" width="1.140625" style="1"/>
    <col min="7788" max="7788" width="0.28515625" style="1" customWidth="1"/>
    <col min="7789" max="7789" width="0" style="1" hidden="1" customWidth="1"/>
    <col min="7790" max="7796" width="1.140625" style="1"/>
    <col min="7797" max="7797" width="3" style="1" customWidth="1"/>
    <col min="7798" max="7798" width="1.85546875" style="1" customWidth="1"/>
    <col min="7799" max="7800" width="0" style="1" hidden="1" customWidth="1"/>
    <col min="7801" max="7801" width="0.7109375" style="1" customWidth="1"/>
    <col min="7802" max="7802" width="0" style="1" hidden="1" customWidth="1"/>
    <col min="7803" max="7955" width="1.140625" style="1"/>
    <col min="7956" max="7956" width="2.7109375" style="1" customWidth="1"/>
    <col min="7957" max="7966" width="1.140625" style="1"/>
    <col min="7967" max="7968" width="2.140625" style="1" customWidth="1"/>
    <col min="7969" max="7972" width="1.140625" style="1"/>
    <col min="7973" max="7973" width="1.85546875" style="1" customWidth="1"/>
    <col min="7974" max="7975" width="0" style="1" hidden="1" customWidth="1"/>
    <col min="7976" max="7976" width="2.5703125" style="1" customWidth="1"/>
    <col min="7977" max="7983" width="1.140625" style="1"/>
    <col min="7984" max="7984" width="2.28515625" style="1" customWidth="1"/>
    <col min="7985" max="8011" width="1.140625" style="1"/>
    <col min="8012" max="8012" width="1.85546875" style="1" customWidth="1"/>
    <col min="8013" max="8023" width="1.140625" style="1"/>
    <col min="8024" max="8024" width="1.140625" style="1" customWidth="1"/>
    <col min="8025" max="8026" width="1.140625" style="1"/>
    <col min="8027" max="8027" width="2" style="1" customWidth="1"/>
    <col min="8028" max="8036" width="1.140625" style="1"/>
    <col min="8037" max="8037" width="1.5703125" style="1" customWidth="1"/>
    <col min="8038" max="8043" width="1.140625" style="1"/>
    <col min="8044" max="8044" width="0.28515625" style="1" customWidth="1"/>
    <col min="8045" max="8045" width="0" style="1" hidden="1" customWidth="1"/>
    <col min="8046" max="8052" width="1.140625" style="1"/>
    <col min="8053" max="8053" width="3" style="1" customWidth="1"/>
    <col min="8054" max="8054" width="1.85546875" style="1" customWidth="1"/>
    <col min="8055" max="8056" width="0" style="1" hidden="1" customWidth="1"/>
    <col min="8057" max="8057" width="0.7109375" style="1" customWidth="1"/>
    <col min="8058" max="8058" width="0" style="1" hidden="1" customWidth="1"/>
    <col min="8059" max="8211" width="1.140625" style="1"/>
    <col min="8212" max="8212" width="2.7109375" style="1" customWidth="1"/>
    <col min="8213" max="8222" width="1.140625" style="1"/>
    <col min="8223" max="8224" width="2.140625" style="1" customWidth="1"/>
    <col min="8225" max="8228" width="1.140625" style="1"/>
    <col min="8229" max="8229" width="1.85546875" style="1" customWidth="1"/>
    <col min="8230" max="8231" width="0" style="1" hidden="1" customWidth="1"/>
    <col min="8232" max="8232" width="2.5703125" style="1" customWidth="1"/>
    <col min="8233" max="8239" width="1.140625" style="1"/>
    <col min="8240" max="8240" width="2.28515625" style="1" customWidth="1"/>
    <col min="8241" max="8267" width="1.140625" style="1"/>
    <col min="8268" max="8268" width="1.85546875" style="1" customWidth="1"/>
    <col min="8269" max="8279" width="1.140625" style="1"/>
    <col min="8280" max="8280" width="1.140625" style="1" customWidth="1"/>
    <col min="8281" max="8282" width="1.140625" style="1"/>
    <col min="8283" max="8283" width="2" style="1" customWidth="1"/>
    <col min="8284" max="8292" width="1.140625" style="1"/>
    <col min="8293" max="8293" width="1.5703125" style="1" customWidth="1"/>
    <col min="8294" max="8299" width="1.140625" style="1"/>
    <col min="8300" max="8300" width="0.28515625" style="1" customWidth="1"/>
    <col min="8301" max="8301" width="0" style="1" hidden="1" customWidth="1"/>
    <col min="8302" max="8308" width="1.140625" style="1"/>
    <col min="8309" max="8309" width="3" style="1" customWidth="1"/>
    <col min="8310" max="8310" width="1.85546875" style="1" customWidth="1"/>
    <col min="8311" max="8312" width="0" style="1" hidden="1" customWidth="1"/>
    <col min="8313" max="8313" width="0.7109375" style="1" customWidth="1"/>
    <col min="8314" max="8314" width="0" style="1" hidden="1" customWidth="1"/>
    <col min="8315" max="8467" width="1.140625" style="1"/>
    <col min="8468" max="8468" width="2.7109375" style="1" customWidth="1"/>
    <col min="8469" max="8478" width="1.140625" style="1"/>
    <col min="8479" max="8480" width="2.140625" style="1" customWidth="1"/>
    <col min="8481" max="8484" width="1.140625" style="1"/>
    <col min="8485" max="8485" width="1.85546875" style="1" customWidth="1"/>
    <col min="8486" max="8487" width="0" style="1" hidden="1" customWidth="1"/>
    <col min="8488" max="8488" width="2.5703125" style="1" customWidth="1"/>
    <col min="8489" max="8495" width="1.140625" style="1"/>
    <col min="8496" max="8496" width="2.28515625" style="1" customWidth="1"/>
    <col min="8497" max="8523" width="1.140625" style="1"/>
    <col min="8524" max="8524" width="1.85546875" style="1" customWidth="1"/>
    <col min="8525" max="8535" width="1.140625" style="1"/>
    <col min="8536" max="8536" width="1.140625" style="1" customWidth="1"/>
    <col min="8537" max="8538" width="1.140625" style="1"/>
    <col min="8539" max="8539" width="2" style="1" customWidth="1"/>
    <col min="8540" max="8548" width="1.140625" style="1"/>
    <col min="8549" max="8549" width="1.5703125" style="1" customWidth="1"/>
    <col min="8550" max="8555" width="1.140625" style="1"/>
    <col min="8556" max="8556" width="0.28515625" style="1" customWidth="1"/>
    <col min="8557" max="8557" width="0" style="1" hidden="1" customWidth="1"/>
    <col min="8558" max="8564" width="1.140625" style="1"/>
    <col min="8565" max="8565" width="3" style="1" customWidth="1"/>
    <col min="8566" max="8566" width="1.85546875" style="1" customWidth="1"/>
    <col min="8567" max="8568" width="0" style="1" hidden="1" customWidth="1"/>
    <col min="8569" max="8569" width="0.7109375" style="1" customWidth="1"/>
    <col min="8570" max="8570" width="0" style="1" hidden="1" customWidth="1"/>
    <col min="8571" max="8723" width="1.140625" style="1"/>
    <col min="8724" max="8724" width="2.7109375" style="1" customWidth="1"/>
    <col min="8725" max="8734" width="1.140625" style="1"/>
    <col min="8735" max="8736" width="2.140625" style="1" customWidth="1"/>
    <col min="8737" max="8740" width="1.140625" style="1"/>
    <col min="8741" max="8741" width="1.85546875" style="1" customWidth="1"/>
    <col min="8742" max="8743" width="0" style="1" hidden="1" customWidth="1"/>
    <col min="8744" max="8744" width="2.5703125" style="1" customWidth="1"/>
    <col min="8745" max="8751" width="1.140625" style="1"/>
    <col min="8752" max="8752" width="2.28515625" style="1" customWidth="1"/>
    <col min="8753" max="8779" width="1.140625" style="1"/>
    <col min="8780" max="8780" width="1.85546875" style="1" customWidth="1"/>
    <col min="8781" max="8791" width="1.140625" style="1"/>
    <col min="8792" max="8792" width="1.140625" style="1" customWidth="1"/>
    <col min="8793" max="8794" width="1.140625" style="1"/>
    <col min="8795" max="8795" width="2" style="1" customWidth="1"/>
    <col min="8796" max="8804" width="1.140625" style="1"/>
    <col min="8805" max="8805" width="1.5703125" style="1" customWidth="1"/>
    <col min="8806" max="8811" width="1.140625" style="1"/>
    <col min="8812" max="8812" width="0.28515625" style="1" customWidth="1"/>
    <col min="8813" max="8813" width="0" style="1" hidden="1" customWidth="1"/>
    <col min="8814" max="8820" width="1.140625" style="1"/>
    <col min="8821" max="8821" width="3" style="1" customWidth="1"/>
    <col min="8822" max="8822" width="1.85546875" style="1" customWidth="1"/>
    <col min="8823" max="8824" width="0" style="1" hidden="1" customWidth="1"/>
    <col min="8825" max="8825" width="0.7109375" style="1" customWidth="1"/>
    <col min="8826" max="8826" width="0" style="1" hidden="1" customWidth="1"/>
    <col min="8827" max="8979" width="1.140625" style="1"/>
    <col min="8980" max="8980" width="2.7109375" style="1" customWidth="1"/>
    <col min="8981" max="8990" width="1.140625" style="1"/>
    <col min="8991" max="8992" width="2.140625" style="1" customWidth="1"/>
    <col min="8993" max="8996" width="1.140625" style="1"/>
    <col min="8997" max="8997" width="1.85546875" style="1" customWidth="1"/>
    <col min="8998" max="8999" width="0" style="1" hidden="1" customWidth="1"/>
    <col min="9000" max="9000" width="2.5703125" style="1" customWidth="1"/>
    <col min="9001" max="9007" width="1.140625" style="1"/>
    <col min="9008" max="9008" width="2.28515625" style="1" customWidth="1"/>
    <col min="9009" max="9035" width="1.140625" style="1"/>
    <col min="9036" max="9036" width="1.85546875" style="1" customWidth="1"/>
    <col min="9037" max="9047" width="1.140625" style="1"/>
    <col min="9048" max="9048" width="1.140625" style="1" customWidth="1"/>
    <col min="9049" max="9050" width="1.140625" style="1"/>
    <col min="9051" max="9051" width="2" style="1" customWidth="1"/>
    <col min="9052" max="9060" width="1.140625" style="1"/>
    <col min="9061" max="9061" width="1.5703125" style="1" customWidth="1"/>
    <col min="9062" max="9067" width="1.140625" style="1"/>
    <col min="9068" max="9068" width="0.28515625" style="1" customWidth="1"/>
    <col min="9069" max="9069" width="0" style="1" hidden="1" customWidth="1"/>
    <col min="9070" max="9076" width="1.140625" style="1"/>
    <col min="9077" max="9077" width="3" style="1" customWidth="1"/>
    <col min="9078" max="9078" width="1.85546875" style="1" customWidth="1"/>
    <col min="9079" max="9080" width="0" style="1" hidden="1" customWidth="1"/>
    <col min="9081" max="9081" width="0.7109375" style="1" customWidth="1"/>
    <col min="9082" max="9082" width="0" style="1" hidden="1" customWidth="1"/>
    <col min="9083" max="9235" width="1.140625" style="1"/>
    <col min="9236" max="9236" width="2.7109375" style="1" customWidth="1"/>
    <col min="9237" max="9246" width="1.140625" style="1"/>
    <col min="9247" max="9248" width="2.140625" style="1" customWidth="1"/>
    <col min="9249" max="9252" width="1.140625" style="1"/>
    <col min="9253" max="9253" width="1.85546875" style="1" customWidth="1"/>
    <col min="9254" max="9255" width="0" style="1" hidden="1" customWidth="1"/>
    <col min="9256" max="9256" width="2.5703125" style="1" customWidth="1"/>
    <col min="9257" max="9263" width="1.140625" style="1"/>
    <col min="9264" max="9264" width="2.28515625" style="1" customWidth="1"/>
    <col min="9265" max="9291" width="1.140625" style="1"/>
    <col min="9292" max="9292" width="1.85546875" style="1" customWidth="1"/>
    <col min="9293" max="9303" width="1.140625" style="1"/>
    <col min="9304" max="9304" width="1.140625" style="1" customWidth="1"/>
    <col min="9305" max="9306" width="1.140625" style="1"/>
    <col min="9307" max="9307" width="2" style="1" customWidth="1"/>
    <col min="9308" max="9316" width="1.140625" style="1"/>
    <col min="9317" max="9317" width="1.5703125" style="1" customWidth="1"/>
    <col min="9318" max="9323" width="1.140625" style="1"/>
    <col min="9324" max="9324" width="0.28515625" style="1" customWidth="1"/>
    <col min="9325" max="9325" width="0" style="1" hidden="1" customWidth="1"/>
    <col min="9326" max="9332" width="1.140625" style="1"/>
    <col min="9333" max="9333" width="3" style="1" customWidth="1"/>
    <col min="9334" max="9334" width="1.85546875" style="1" customWidth="1"/>
    <col min="9335" max="9336" width="0" style="1" hidden="1" customWidth="1"/>
    <col min="9337" max="9337" width="0.7109375" style="1" customWidth="1"/>
    <col min="9338" max="9338" width="0" style="1" hidden="1" customWidth="1"/>
    <col min="9339" max="9491" width="1.140625" style="1"/>
    <col min="9492" max="9492" width="2.7109375" style="1" customWidth="1"/>
    <col min="9493" max="9502" width="1.140625" style="1"/>
    <col min="9503" max="9504" width="2.140625" style="1" customWidth="1"/>
    <col min="9505" max="9508" width="1.140625" style="1"/>
    <col min="9509" max="9509" width="1.85546875" style="1" customWidth="1"/>
    <col min="9510" max="9511" width="0" style="1" hidden="1" customWidth="1"/>
    <col min="9512" max="9512" width="2.5703125" style="1" customWidth="1"/>
    <col min="9513" max="9519" width="1.140625" style="1"/>
    <col min="9520" max="9520" width="2.28515625" style="1" customWidth="1"/>
    <col min="9521" max="9547" width="1.140625" style="1"/>
    <col min="9548" max="9548" width="1.85546875" style="1" customWidth="1"/>
    <col min="9549" max="9559" width="1.140625" style="1"/>
    <col min="9560" max="9560" width="1.140625" style="1" customWidth="1"/>
    <col min="9561" max="9562" width="1.140625" style="1"/>
    <col min="9563" max="9563" width="2" style="1" customWidth="1"/>
    <col min="9564" max="9572" width="1.140625" style="1"/>
    <col min="9573" max="9573" width="1.5703125" style="1" customWidth="1"/>
    <col min="9574" max="9579" width="1.140625" style="1"/>
    <col min="9580" max="9580" width="0.28515625" style="1" customWidth="1"/>
    <col min="9581" max="9581" width="0" style="1" hidden="1" customWidth="1"/>
    <col min="9582" max="9588" width="1.140625" style="1"/>
    <col min="9589" max="9589" width="3" style="1" customWidth="1"/>
    <col min="9590" max="9590" width="1.85546875" style="1" customWidth="1"/>
    <col min="9591" max="9592" width="0" style="1" hidden="1" customWidth="1"/>
    <col min="9593" max="9593" width="0.7109375" style="1" customWidth="1"/>
    <col min="9594" max="9594" width="0" style="1" hidden="1" customWidth="1"/>
    <col min="9595" max="9747" width="1.140625" style="1"/>
    <col min="9748" max="9748" width="2.7109375" style="1" customWidth="1"/>
    <col min="9749" max="9758" width="1.140625" style="1"/>
    <col min="9759" max="9760" width="2.140625" style="1" customWidth="1"/>
    <col min="9761" max="9764" width="1.140625" style="1"/>
    <col min="9765" max="9765" width="1.85546875" style="1" customWidth="1"/>
    <col min="9766" max="9767" width="0" style="1" hidden="1" customWidth="1"/>
    <col min="9768" max="9768" width="2.5703125" style="1" customWidth="1"/>
    <col min="9769" max="9775" width="1.140625" style="1"/>
    <col min="9776" max="9776" width="2.28515625" style="1" customWidth="1"/>
    <col min="9777" max="9803" width="1.140625" style="1"/>
    <col min="9804" max="9804" width="1.85546875" style="1" customWidth="1"/>
    <col min="9805" max="9815" width="1.140625" style="1"/>
    <col min="9816" max="9816" width="1.140625" style="1" customWidth="1"/>
    <col min="9817" max="9818" width="1.140625" style="1"/>
    <col min="9819" max="9819" width="2" style="1" customWidth="1"/>
    <col min="9820" max="9828" width="1.140625" style="1"/>
    <col min="9829" max="9829" width="1.5703125" style="1" customWidth="1"/>
    <col min="9830" max="9835" width="1.140625" style="1"/>
    <col min="9836" max="9836" width="0.28515625" style="1" customWidth="1"/>
    <col min="9837" max="9837" width="0" style="1" hidden="1" customWidth="1"/>
    <col min="9838" max="9844" width="1.140625" style="1"/>
    <col min="9845" max="9845" width="3" style="1" customWidth="1"/>
    <col min="9846" max="9846" width="1.85546875" style="1" customWidth="1"/>
    <col min="9847" max="9848" width="0" style="1" hidden="1" customWidth="1"/>
    <col min="9849" max="9849" width="0.7109375" style="1" customWidth="1"/>
    <col min="9850" max="9850" width="0" style="1" hidden="1" customWidth="1"/>
    <col min="9851" max="10003" width="1.140625" style="1"/>
    <col min="10004" max="10004" width="2.7109375" style="1" customWidth="1"/>
    <col min="10005" max="10014" width="1.140625" style="1"/>
    <col min="10015" max="10016" width="2.140625" style="1" customWidth="1"/>
    <col min="10017" max="10020" width="1.140625" style="1"/>
    <col min="10021" max="10021" width="1.85546875" style="1" customWidth="1"/>
    <col min="10022" max="10023" width="0" style="1" hidden="1" customWidth="1"/>
    <col min="10024" max="10024" width="2.5703125" style="1" customWidth="1"/>
    <col min="10025" max="10031" width="1.140625" style="1"/>
    <col min="10032" max="10032" width="2.28515625" style="1" customWidth="1"/>
    <col min="10033" max="10059" width="1.140625" style="1"/>
    <col min="10060" max="10060" width="1.85546875" style="1" customWidth="1"/>
    <col min="10061" max="10071" width="1.140625" style="1"/>
    <col min="10072" max="10072" width="1.140625" style="1" customWidth="1"/>
    <col min="10073" max="10074" width="1.140625" style="1"/>
    <col min="10075" max="10075" width="2" style="1" customWidth="1"/>
    <col min="10076" max="10084" width="1.140625" style="1"/>
    <col min="10085" max="10085" width="1.5703125" style="1" customWidth="1"/>
    <col min="10086" max="10091" width="1.140625" style="1"/>
    <col min="10092" max="10092" width="0.28515625" style="1" customWidth="1"/>
    <col min="10093" max="10093" width="0" style="1" hidden="1" customWidth="1"/>
    <col min="10094" max="10100" width="1.140625" style="1"/>
    <col min="10101" max="10101" width="3" style="1" customWidth="1"/>
    <col min="10102" max="10102" width="1.85546875" style="1" customWidth="1"/>
    <col min="10103" max="10104" width="0" style="1" hidden="1" customWidth="1"/>
    <col min="10105" max="10105" width="0.7109375" style="1" customWidth="1"/>
    <col min="10106" max="10106" width="0" style="1" hidden="1" customWidth="1"/>
    <col min="10107" max="10259" width="1.140625" style="1"/>
    <col min="10260" max="10260" width="2.7109375" style="1" customWidth="1"/>
    <col min="10261" max="10270" width="1.140625" style="1"/>
    <col min="10271" max="10272" width="2.140625" style="1" customWidth="1"/>
    <col min="10273" max="10276" width="1.140625" style="1"/>
    <col min="10277" max="10277" width="1.85546875" style="1" customWidth="1"/>
    <col min="10278" max="10279" width="0" style="1" hidden="1" customWidth="1"/>
    <col min="10280" max="10280" width="2.5703125" style="1" customWidth="1"/>
    <col min="10281" max="10287" width="1.140625" style="1"/>
    <col min="10288" max="10288" width="2.28515625" style="1" customWidth="1"/>
    <col min="10289" max="10315" width="1.140625" style="1"/>
    <col min="10316" max="10316" width="1.85546875" style="1" customWidth="1"/>
    <col min="10317" max="10327" width="1.140625" style="1"/>
    <col min="10328" max="10328" width="1.140625" style="1" customWidth="1"/>
    <col min="10329" max="10330" width="1.140625" style="1"/>
    <col min="10331" max="10331" width="2" style="1" customWidth="1"/>
    <col min="10332" max="10340" width="1.140625" style="1"/>
    <col min="10341" max="10341" width="1.5703125" style="1" customWidth="1"/>
    <col min="10342" max="10347" width="1.140625" style="1"/>
    <col min="10348" max="10348" width="0.28515625" style="1" customWidth="1"/>
    <col min="10349" max="10349" width="0" style="1" hidden="1" customWidth="1"/>
    <col min="10350" max="10356" width="1.140625" style="1"/>
    <col min="10357" max="10357" width="3" style="1" customWidth="1"/>
    <col min="10358" max="10358" width="1.85546875" style="1" customWidth="1"/>
    <col min="10359" max="10360" width="0" style="1" hidden="1" customWidth="1"/>
    <col min="10361" max="10361" width="0.7109375" style="1" customWidth="1"/>
    <col min="10362" max="10362" width="0" style="1" hidden="1" customWidth="1"/>
    <col min="10363" max="10515" width="1.140625" style="1"/>
    <col min="10516" max="10516" width="2.7109375" style="1" customWidth="1"/>
    <col min="10517" max="10526" width="1.140625" style="1"/>
    <col min="10527" max="10528" width="2.140625" style="1" customWidth="1"/>
    <col min="10529" max="10532" width="1.140625" style="1"/>
    <col min="10533" max="10533" width="1.85546875" style="1" customWidth="1"/>
    <col min="10534" max="10535" width="0" style="1" hidden="1" customWidth="1"/>
    <col min="10536" max="10536" width="2.5703125" style="1" customWidth="1"/>
    <col min="10537" max="10543" width="1.140625" style="1"/>
    <col min="10544" max="10544" width="2.28515625" style="1" customWidth="1"/>
    <col min="10545" max="10571" width="1.140625" style="1"/>
    <col min="10572" max="10572" width="1.85546875" style="1" customWidth="1"/>
    <col min="10573" max="10583" width="1.140625" style="1"/>
    <col min="10584" max="10584" width="1.140625" style="1" customWidth="1"/>
    <col min="10585" max="10586" width="1.140625" style="1"/>
    <col min="10587" max="10587" width="2" style="1" customWidth="1"/>
    <col min="10588" max="10596" width="1.140625" style="1"/>
    <col min="10597" max="10597" width="1.5703125" style="1" customWidth="1"/>
    <col min="10598" max="10603" width="1.140625" style="1"/>
    <col min="10604" max="10604" width="0.28515625" style="1" customWidth="1"/>
    <col min="10605" max="10605" width="0" style="1" hidden="1" customWidth="1"/>
    <col min="10606" max="10612" width="1.140625" style="1"/>
    <col min="10613" max="10613" width="3" style="1" customWidth="1"/>
    <col min="10614" max="10614" width="1.85546875" style="1" customWidth="1"/>
    <col min="10615" max="10616" width="0" style="1" hidden="1" customWidth="1"/>
    <col min="10617" max="10617" width="0.7109375" style="1" customWidth="1"/>
    <col min="10618" max="10618" width="0" style="1" hidden="1" customWidth="1"/>
    <col min="10619" max="10771" width="1.140625" style="1"/>
    <col min="10772" max="10772" width="2.7109375" style="1" customWidth="1"/>
    <col min="10773" max="10782" width="1.140625" style="1"/>
    <col min="10783" max="10784" width="2.140625" style="1" customWidth="1"/>
    <col min="10785" max="10788" width="1.140625" style="1"/>
    <col min="10789" max="10789" width="1.85546875" style="1" customWidth="1"/>
    <col min="10790" max="10791" width="0" style="1" hidden="1" customWidth="1"/>
    <col min="10792" max="10792" width="2.5703125" style="1" customWidth="1"/>
    <col min="10793" max="10799" width="1.140625" style="1"/>
    <col min="10800" max="10800" width="2.28515625" style="1" customWidth="1"/>
    <col min="10801" max="10827" width="1.140625" style="1"/>
    <col min="10828" max="10828" width="1.85546875" style="1" customWidth="1"/>
    <col min="10829" max="10839" width="1.140625" style="1"/>
    <col min="10840" max="10840" width="1.140625" style="1" customWidth="1"/>
    <col min="10841" max="10842" width="1.140625" style="1"/>
    <col min="10843" max="10843" width="2" style="1" customWidth="1"/>
    <col min="10844" max="10852" width="1.140625" style="1"/>
    <col min="10853" max="10853" width="1.5703125" style="1" customWidth="1"/>
    <col min="10854" max="10859" width="1.140625" style="1"/>
    <col min="10860" max="10860" width="0.28515625" style="1" customWidth="1"/>
    <col min="10861" max="10861" width="0" style="1" hidden="1" customWidth="1"/>
    <col min="10862" max="10868" width="1.140625" style="1"/>
    <col min="10869" max="10869" width="3" style="1" customWidth="1"/>
    <col min="10870" max="10870" width="1.85546875" style="1" customWidth="1"/>
    <col min="10871" max="10872" width="0" style="1" hidden="1" customWidth="1"/>
    <col min="10873" max="10873" width="0.7109375" style="1" customWidth="1"/>
    <col min="10874" max="10874" width="0" style="1" hidden="1" customWidth="1"/>
    <col min="10875" max="11027" width="1.140625" style="1"/>
    <col min="11028" max="11028" width="2.7109375" style="1" customWidth="1"/>
    <col min="11029" max="11038" width="1.140625" style="1"/>
    <col min="11039" max="11040" width="2.140625" style="1" customWidth="1"/>
    <col min="11041" max="11044" width="1.140625" style="1"/>
    <col min="11045" max="11045" width="1.85546875" style="1" customWidth="1"/>
    <col min="11046" max="11047" width="0" style="1" hidden="1" customWidth="1"/>
    <col min="11048" max="11048" width="2.5703125" style="1" customWidth="1"/>
    <col min="11049" max="11055" width="1.140625" style="1"/>
    <col min="11056" max="11056" width="2.28515625" style="1" customWidth="1"/>
    <col min="11057" max="11083" width="1.140625" style="1"/>
    <col min="11084" max="11084" width="1.85546875" style="1" customWidth="1"/>
    <col min="11085" max="11095" width="1.140625" style="1"/>
    <col min="11096" max="11096" width="1.140625" style="1" customWidth="1"/>
    <col min="11097" max="11098" width="1.140625" style="1"/>
    <col min="11099" max="11099" width="2" style="1" customWidth="1"/>
    <col min="11100" max="11108" width="1.140625" style="1"/>
    <col min="11109" max="11109" width="1.5703125" style="1" customWidth="1"/>
    <col min="11110" max="11115" width="1.140625" style="1"/>
    <col min="11116" max="11116" width="0.28515625" style="1" customWidth="1"/>
    <col min="11117" max="11117" width="0" style="1" hidden="1" customWidth="1"/>
    <col min="11118" max="11124" width="1.140625" style="1"/>
    <col min="11125" max="11125" width="3" style="1" customWidth="1"/>
    <col min="11126" max="11126" width="1.85546875" style="1" customWidth="1"/>
    <col min="11127" max="11128" width="0" style="1" hidden="1" customWidth="1"/>
    <col min="11129" max="11129" width="0.7109375" style="1" customWidth="1"/>
    <col min="11130" max="11130" width="0" style="1" hidden="1" customWidth="1"/>
    <col min="11131" max="11283" width="1.140625" style="1"/>
    <col min="11284" max="11284" width="2.7109375" style="1" customWidth="1"/>
    <col min="11285" max="11294" width="1.140625" style="1"/>
    <col min="11295" max="11296" width="2.140625" style="1" customWidth="1"/>
    <col min="11297" max="11300" width="1.140625" style="1"/>
    <col min="11301" max="11301" width="1.85546875" style="1" customWidth="1"/>
    <col min="11302" max="11303" width="0" style="1" hidden="1" customWidth="1"/>
    <col min="11304" max="11304" width="2.5703125" style="1" customWidth="1"/>
    <col min="11305" max="11311" width="1.140625" style="1"/>
    <col min="11312" max="11312" width="2.28515625" style="1" customWidth="1"/>
    <col min="11313" max="11339" width="1.140625" style="1"/>
    <col min="11340" max="11340" width="1.85546875" style="1" customWidth="1"/>
    <col min="11341" max="11351" width="1.140625" style="1"/>
    <col min="11352" max="11352" width="1.140625" style="1" customWidth="1"/>
    <col min="11353" max="11354" width="1.140625" style="1"/>
    <col min="11355" max="11355" width="2" style="1" customWidth="1"/>
    <col min="11356" max="11364" width="1.140625" style="1"/>
    <col min="11365" max="11365" width="1.5703125" style="1" customWidth="1"/>
    <col min="11366" max="11371" width="1.140625" style="1"/>
    <col min="11372" max="11372" width="0.28515625" style="1" customWidth="1"/>
    <col min="11373" max="11373" width="0" style="1" hidden="1" customWidth="1"/>
    <col min="11374" max="11380" width="1.140625" style="1"/>
    <col min="11381" max="11381" width="3" style="1" customWidth="1"/>
    <col min="11382" max="11382" width="1.85546875" style="1" customWidth="1"/>
    <col min="11383" max="11384" width="0" style="1" hidden="1" customWidth="1"/>
    <col min="11385" max="11385" width="0.7109375" style="1" customWidth="1"/>
    <col min="11386" max="11386" width="0" style="1" hidden="1" customWidth="1"/>
    <col min="11387" max="11539" width="1.140625" style="1"/>
    <col min="11540" max="11540" width="2.7109375" style="1" customWidth="1"/>
    <col min="11541" max="11550" width="1.140625" style="1"/>
    <col min="11551" max="11552" width="2.140625" style="1" customWidth="1"/>
    <col min="11553" max="11556" width="1.140625" style="1"/>
    <col min="11557" max="11557" width="1.85546875" style="1" customWidth="1"/>
    <col min="11558" max="11559" width="0" style="1" hidden="1" customWidth="1"/>
    <col min="11560" max="11560" width="2.5703125" style="1" customWidth="1"/>
    <col min="11561" max="11567" width="1.140625" style="1"/>
    <col min="11568" max="11568" width="2.28515625" style="1" customWidth="1"/>
    <col min="11569" max="11595" width="1.140625" style="1"/>
    <col min="11596" max="11596" width="1.85546875" style="1" customWidth="1"/>
    <col min="11597" max="11607" width="1.140625" style="1"/>
    <col min="11608" max="11608" width="1.140625" style="1" customWidth="1"/>
    <col min="11609" max="11610" width="1.140625" style="1"/>
    <col min="11611" max="11611" width="2" style="1" customWidth="1"/>
    <col min="11612" max="11620" width="1.140625" style="1"/>
    <col min="11621" max="11621" width="1.5703125" style="1" customWidth="1"/>
    <col min="11622" max="11627" width="1.140625" style="1"/>
    <col min="11628" max="11628" width="0.28515625" style="1" customWidth="1"/>
    <col min="11629" max="11629" width="0" style="1" hidden="1" customWidth="1"/>
    <col min="11630" max="11636" width="1.140625" style="1"/>
    <col min="11637" max="11637" width="3" style="1" customWidth="1"/>
    <col min="11638" max="11638" width="1.85546875" style="1" customWidth="1"/>
    <col min="11639" max="11640" width="0" style="1" hidden="1" customWidth="1"/>
    <col min="11641" max="11641" width="0.7109375" style="1" customWidth="1"/>
    <col min="11642" max="11642" width="0" style="1" hidden="1" customWidth="1"/>
    <col min="11643" max="11795" width="1.140625" style="1"/>
    <col min="11796" max="11796" width="2.7109375" style="1" customWidth="1"/>
    <col min="11797" max="11806" width="1.140625" style="1"/>
    <col min="11807" max="11808" width="2.140625" style="1" customWidth="1"/>
    <col min="11809" max="11812" width="1.140625" style="1"/>
    <col min="11813" max="11813" width="1.85546875" style="1" customWidth="1"/>
    <col min="11814" max="11815" width="0" style="1" hidden="1" customWidth="1"/>
    <col min="11816" max="11816" width="2.5703125" style="1" customWidth="1"/>
    <col min="11817" max="11823" width="1.140625" style="1"/>
    <col min="11824" max="11824" width="2.28515625" style="1" customWidth="1"/>
    <col min="11825" max="11851" width="1.140625" style="1"/>
    <col min="11852" max="11852" width="1.85546875" style="1" customWidth="1"/>
    <col min="11853" max="11863" width="1.140625" style="1"/>
    <col min="11864" max="11864" width="1.140625" style="1" customWidth="1"/>
    <col min="11865" max="11866" width="1.140625" style="1"/>
    <col min="11867" max="11867" width="2" style="1" customWidth="1"/>
    <col min="11868" max="11876" width="1.140625" style="1"/>
    <col min="11877" max="11877" width="1.5703125" style="1" customWidth="1"/>
    <col min="11878" max="11883" width="1.140625" style="1"/>
    <col min="11884" max="11884" width="0.28515625" style="1" customWidth="1"/>
    <col min="11885" max="11885" width="0" style="1" hidden="1" customWidth="1"/>
    <col min="11886" max="11892" width="1.140625" style="1"/>
    <col min="11893" max="11893" width="3" style="1" customWidth="1"/>
    <col min="11894" max="11894" width="1.85546875" style="1" customWidth="1"/>
    <col min="11895" max="11896" width="0" style="1" hidden="1" customWidth="1"/>
    <col min="11897" max="11897" width="0.7109375" style="1" customWidth="1"/>
    <col min="11898" max="11898" width="0" style="1" hidden="1" customWidth="1"/>
    <col min="11899" max="12051" width="1.140625" style="1"/>
    <col min="12052" max="12052" width="2.7109375" style="1" customWidth="1"/>
    <col min="12053" max="12062" width="1.140625" style="1"/>
    <col min="12063" max="12064" width="2.140625" style="1" customWidth="1"/>
    <col min="12065" max="12068" width="1.140625" style="1"/>
    <col min="12069" max="12069" width="1.85546875" style="1" customWidth="1"/>
    <col min="12070" max="12071" width="0" style="1" hidden="1" customWidth="1"/>
    <col min="12072" max="12072" width="2.5703125" style="1" customWidth="1"/>
    <col min="12073" max="12079" width="1.140625" style="1"/>
    <col min="12080" max="12080" width="2.28515625" style="1" customWidth="1"/>
    <col min="12081" max="12107" width="1.140625" style="1"/>
    <col min="12108" max="12108" width="1.85546875" style="1" customWidth="1"/>
    <col min="12109" max="12119" width="1.140625" style="1"/>
    <col min="12120" max="12120" width="1.140625" style="1" customWidth="1"/>
    <col min="12121" max="12122" width="1.140625" style="1"/>
    <col min="12123" max="12123" width="2" style="1" customWidth="1"/>
    <col min="12124" max="12132" width="1.140625" style="1"/>
    <col min="12133" max="12133" width="1.5703125" style="1" customWidth="1"/>
    <col min="12134" max="12139" width="1.140625" style="1"/>
    <col min="12140" max="12140" width="0.28515625" style="1" customWidth="1"/>
    <col min="12141" max="12141" width="0" style="1" hidden="1" customWidth="1"/>
    <col min="12142" max="12148" width="1.140625" style="1"/>
    <col min="12149" max="12149" width="3" style="1" customWidth="1"/>
    <col min="12150" max="12150" width="1.85546875" style="1" customWidth="1"/>
    <col min="12151" max="12152" width="0" style="1" hidden="1" customWidth="1"/>
    <col min="12153" max="12153" width="0.7109375" style="1" customWidth="1"/>
    <col min="12154" max="12154" width="0" style="1" hidden="1" customWidth="1"/>
    <col min="12155" max="12307" width="1.140625" style="1"/>
    <col min="12308" max="12308" width="2.7109375" style="1" customWidth="1"/>
    <col min="12309" max="12318" width="1.140625" style="1"/>
    <col min="12319" max="12320" width="2.140625" style="1" customWidth="1"/>
    <col min="12321" max="12324" width="1.140625" style="1"/>
    <col min="12325" max="12325" width="1.85546875" style="1" customWidth="1"/>
    <col min="12326" max="12327" width="0" style="1" hidden="1" customWidth="1"/>
    <col min="12328" max="12328" width="2.5703125" style="1" customWidth="1"/>
    <col min="12329" max="12335" width="1.140625" style="1"/>
    <col min="12336" max="12336" width="2.28515625" style="1" customWidth="1"/>
    <col min="12337" max="12363" width="1.140625" style="1"/>
    <col min="12364" max="12364" width="1.85546875" style="1" customWidth="1"/>
    <col min="12365" max="12375" width="1.140625" style="1"/>
    <col min="12376" max="12376" width="1.140625" style="1" customWidth="1"/>
    <col min="12377" max="12378" width="1.140625" style="1"/>
    <col min="12379" max="12379" width="2" style="1" customWidth="1"/>
    <col min="12380" max="12388" width="1.140625" style="1"/>
    <col min="12389" max="12389" width="1.5703125" style="1" customWidth="1"/>
    <col min="12390" max="12395" width="1.140625" style="1"/>
    <col min="12396" max="12396" width="0.28515625" style="1" customWidth="1"/>
    <col min="12397" max="12397" width="0" style="1" hidden="1" customWidth="1"/>
    <col min="12398" max="12404" width="1.140625" style="1"/>
    <col min="12405" max="12405" width="3" style="1" customWidth="1"/>
    <col min="12406" max="12406" width="1.85546875" style="1" customWidth="1"/>
    <col min="12407" max="12408" width="0" style="1" hidden="1" customWidth="1"/>
    <col min="12409" max="12409" width="0.7109375" style="1" customWidth="1"/>
    <col min="12410" max="12410" width="0" style="1" hidden="1" customWidth="1"/>
    <col min="12411" max="12563" width="1.140625" style="1"/>
    <col min="12564" max="12564" width="2.7109375" style="1" customWidth="1"/>
    <col min="12565" max="12574" width="1.140625" style="1"/>
    <col min="12575" max="12576" width="2.140625" style="1" customWidth="1"/>
    <col min="12577" max="12580" width="1.140625" style="1"/>
    <col min="12581" max="12581" width="1.85546875" style="1" customWidth="1"/>
    <col min="12582" max="12583" width="0" style="1" hidden="1" customWidth="1"/>
    <col min="12584" max="12584" width="2.5703125" style="1" customWidth="1"/>
    <col min="12585" max="12591" width="1.140625" style="1"/>
    <col min="12592" max="12592" width="2.28515625" style="1" customWidth="1"/>
    <col min="12593" max="12619" width="1.140625" style="1"/>
    <col min="12620" max="12620" width="1.85546875" style="1" customWidth="1"/>
    <col min="12621" max="12631" width="1.140625" style="1"/>
    <col min="12632" max="12632" width="1.140625" style="1" customWidth="1"/>
    <col min="12633" max="12634" width="1.140625" style="1"/>
    <col min="12635" max="12635" width="2" style="1" customWidth="1"/>
    <col min="12636" max="12644" width="1.140625" style="1"/>
    <col min="12645" max="12645" width="1.5703125" style="1" customWidth="1"/>
    <col min="12646" max="12651" width="1.140625" style="1"/>
    <col min="12652" max="12652" width="0.28515625" style="1" customWidth="1"/>
    <col min="12653" max="12653" width="0" style="1" hidden="1" customWidth="1"/>
    <col min="12654" max="12660" width="1.140625" style="1"/>
    <col min="12661" max="12661" width="3" style="1" customWidth="1"/>
    <col min="12662" max="12662" width="1.85546875" style="1" customWidth="1"/>
    <col min="12663" max="12664" width="0" style="1" hidden="1" customWidth="1"/>
    <col min="12665" max="12665" width="0.7109375" style="1" customWidth="1"/>
    <col min="12666" max="12666" width="0" style="1" hidden="1" customWidth="1"/>
    <col min="12667" max="12819" width="1.140625" style="1"/>
    <col min="12820" max="12820" width="2.7109375" style="1" customWidth="1"/>
    <col min="12821" max="12830" width="1.140625" style="1"/>
    <col min="12831" max="12832" width="2.140625" style="1" customWidth="1"/>
    <col min="12833" max="12836" width="1.140625" style="1"/>
    <col min="12837" max="12837" width="1.85546875" style="1" customWidth="1"/>
    <col min="12838" max="12839" width="0" style="1" hidden="1" customWidth="1"/>
    <col min="12840" max="12840" width="2.5703125" style="1" customWidth="1"/>
    <col min="12841" max="12847" width="1.140625" style="1"/>
    <col min="12848" max="12848" width="2.28515625" style="1" customWidth="1"/>
    <col min="12849" max="12875" width="1.140625" style="1"/>
    <col min="12876" max="12876" width="1.85546875" style="1" customWidth="1"/>
    <col min="12877" max="12887" width="1.140625" style="1"/>
    <col min="12888" max="12888" width="1.140625" style="1" customWidth="1"/>
    <col min="12889" max="12890" width="1.140625" style="1"/>
    <col min="12891" max="12891" width="2" style="1" customWidth="1"/>
    <col min="12892" max="12900" width="1.140625" style="1"/>
    <col min="12901" max="12901" width="1.5703125" style="1" customWidth="1"/>
    <col min="12902" max="12907" width="1.140625" style="1"/>
    <col min="12908" max="12908" width="0.28515625" style="1" customWidth="1"/>
    <col min="12909" max="12909" width="0" style="1" hidden="1" customWidth="1"/>
    <col min="12910" max="12916" width="1.140625" style="1"/>
    <col min="12917" max="12917" width="3" style="1" customWidth="1"/>
    <col min="12918" max="12918" width="1.85546875" style="1" customWidth="1"/>
    <col min="12919" max="12920" width="0" style="1" hidden="1" customWidth="1"/>
    <col min="12921" max="12921" width="0.7109375" style="1" customWidth="1"/>
    <col min="12922" max="12922" width="0" style="1" hidden="1" customWidth="1"/>
    <col min="12923" max="13075" width="1.140625" style="1"/>
    <col min="13076" max="13076" width="2.7109375" style="1" customWidth="1"/>
    <col min="13077" max="13086" width="1.140625" style="1"/>
    <col min="13087" max="13088" width="2.140625" style="1" customWidth="1"/>
    <col min="13089" max="13092" width="1.140625" style="1"/>
    <col min="13093" max="13093" width="1.85546875" style="1" customWidth="1"/>
    <col min="13094" max="13095" width="0" style="1" hidden="1" customWidth="1"/>
    <col min="13096" max="13096" width="2.5703125" style="1" customWidth="1"/>
    <col min="13097" max="13103" width="1.140625" style="1"/>
    <col min="13104" max="13104" width="2.28515625" style="1" customWidth="1"/>
    <col min="13105" max="13131" width="1.140625" style="1"/>
    <col min="13132" max="13132" width="1.85546875" style="1" customWidth="1"/>
    <col min="13133" max="13143" width="1.140625" style="1"/>
    <col min="13144" max="13144" width="1.140625" style="1" customWidth="1"/>
    <col min="13145" max="13146" width="1.140625" style="1"/>
    <col min="13147" max="13147" width="2" style="1" customWidth="1"/>
    <col min="13148" max="13156" width="1.140625" style="1"/>
    <col min="13157" max="13157" width="1.5703125" style="1" customWidth="1"/>
    <col min="13158" max="13163" width="1.140625" style="1"/>
    <col min="13164" max="13164" width="0.28515625" style="1" customWidth="1"/>
    <col min="13165" max="13165" width="0" style="1" hidden="1" customWidth="1"/>
    <col min="13166" max="13172" width="1.140625" style="1"/>
    <col min="13173" max="13173" width="3" style="1" customWidth="1"/>
    <col min="13174" max="13174" width="1.85546875" style="1" customWidth="1"/>
    <col min="13175" max="13176" width="0" style="1" hidden="1" customWidth="1"/>
    <col min="13177" max="13177" width="0.7109375" style="1" customWidth="1"/>
    <col min="13178" max="13178" width="0" style="1" hidden="1" customWidth="1"/>
    <col min="13179" max="13331" width="1.140625" style="1"/>
    <col min="13332" max="13332" width="2.7109375" style="1" customWidth="1"/>
    <col min="13333" max="13342" width="1.140625" style="1"/>
    <col min="13343" max="13344" width="2.140625" style="1" customWidth="1"/>
    <col min="13345" max="13348" width="1.140625" style="1"/>
    <col min="13349" max="13349" width="1.85546875" style="1" customWidth="1"/>
    <col min="13350" max="13351" width="0" style="1" hidden="1" customWidth="1"/>
    <col min="13352" max="13352" width="2.5703125" style="1" customWidth="1"/>
    <col min="13353" max="13359" width="1.140625" style="1"/>
    <col min="13360" max="13360" width="2.28515625" style="1" customWidth="1"/>
    <col min="13361" max="13387" width="1.140625" style="1"/>
    <col min="13388" max="13388" width="1.85546875" style="1" customWidth="1"/>
    <col min="13389" max="13399" width="1.140625" style="1"/>
    <col min="13400" max="13400" width="1.140625" style="1" customWidth="1"/>
    <col min="13401" max="13402" width="1.140625" style="1"/>
    <col min="13403" max="13403" width="2" style="1" customWidth="1"/>
    <col min="13404" max="13412" width="1.140625" style="1"/>
    <col min="13413" max="13413" width="1.5703125" style="1" customWidth="1"/>
    <col min="13414" max="13419" width="1.140625" style="1"/>
    <col min="13420" max="13420" width="0.28515625" style="1" customWidth="1"/>
    <col min="13421" max="13421" width="0" style="1" hidden="1" customWidth="1"/>
    <col min="13422" max="13428" width="1.140625" style="1"/>
    <col min="13429" max="13429" width="3" style="1" customWidth="1"/>
    <col min="13430" max="13430" width="1.85546875" style="1" customWidth="1"/>
    <col min="13431" max="13432" width="0" style="1" hidden="1" customWidth="1"/>
    <col min="13433" max="13433" width="0.7109375" style="1" customWidth="1"/>
    <col min="13434" max="13434" width="0" style="1" hidden="1" customWidth="1"/>
    <col min="13435" max="13587" width="1.140625" style="1"/>
    <col min="13588" max="13588" width="2.7109375" style="1" customWidth="1"/>
    <col min="13589" max="13598" width="1.140625" style="1"/>
    <col min="13599" max="13600" width="2.140625" style="1" customWidth="1"/>
    <col min="13601" max="13604" width="1.140625" style="1"/>
    <col min="13605" max="13605" width="1.85546875" style="1" customWidth="1"/>
    <col min="13606" max="13607" width="0" style="1" hidden="1" customWidth="1"/>
    <col min="13608" max="13608" width="2.5703125" style="1" customWidth="1"/>
    <col min="13609" max="13615" width="1.140625" style="1"/>
    <col min="13616" max="13616" width="2.28515625" style="1" customWidth="1"/>
    <col min="13617" max="13643" width="1.140625" style="1"/>
    <col min="13644" max="13644" width="1.85546875" style="1" customWidth="1"/>
    <col min="13645" max="13655" width="1.140625" style="1"/>
    <col min="13656" max="13656" width="1.140625" style="1" customWidth="1"/>
    <col min="13657" max="13658" width="1.140625" style="1"/>
    <col min="13659" max="13659" width="2" style="1" customWidth="1"/>
    <col min="13660" max="13668" width="1.140625" style="1"/>
    <col min="13669" max="13669" width="1.5703125" style="1" customWidth="1"/>
    <col min="13670" max="13675" width="1.140625" style="1"/>
    <col min="13676" max="13676" width="0.28515625" style="1" customWidth="1"/>
    <col min="13677" max="13677" width="0" style="1" hidden="1" customWidth="1"/>
    <col min="13678" max="13684" width="1.140625" style="1"/>
    <col min="13685" max="13685" width="3" style="1" customWidth="1"/>
    <col min="13686" max="13686" width="1.85546875" style="1" customWidth="1"/>
    <col min="13687" max="13688" width="0" style="1" hidden="1" customWidth="1"/>
    <col min="13689" max="13689" width="0.7109375" style="1" customWidth="1"/>
    <col min="13690" max="13690" width="0" style="1" hidden="1" customWidth="1"/>
    <col min="13691" max="13843" width="1.140625" style="1"/>
    <col min="13844" max="13844" width="2.7109375" style="1" customWidth="1"/>
    <col min="13845" max="13854" width="1.140625" style="1"/>
    <col min="13855" max="13856" width="2.140625" style="1" customWidth="1"/>
    <col min="13857" max="13860" width="1.140625" style="1"/>
    <col min="13861" max="13861" width="1.85546875" style="1" customWidth="1"/>
    <col min="13862" max="13863" width="0" style="1" hidden="1" customWidth="1"/>
    <col min="13864" max="13864" width="2.5703125" style="1" customWidth="1"/>
    <col min="13865" max="13871" width="1.140625" style="1"/>
    <col min="13872" max="13872" width="2.28515625" style="1" customWidth="1"/>
    <col min="13873" max="13899" width="1.140625" style="1"/>
    <col min="13900" max="13900" width="1.85546875" style="1" customWidth="1"/>
    <col min="13901" max="13911" width="1.140625" style="1"/>
    <col min="13912" max="13912" width="1.140625" style="1" customWidth="1"/>
    <col min="13913" max="13914" width="1.140625" style="1"/>
    <col min="13915" max="13915" width="2" style="1" customWidth="1"/>
    <col min="13916" max="13924" width="1.140625" style="1"/>
    <col min="13925" max="13925" width="1.5703125" style="1" customWidth="1"/>
    <col min="13926" max="13931" width="1.140625" style="1"/>
    <col min="13932" max="13932" width="0.28515625" style="1" customWidth="1"/>
    <col min="13933" max="13933" width="0" style="1" hidden="1" customWidth="1"/>
    <col min="13934" max="13940" width="1.140625" style="1"/>
    <col min="13941" max="13941" width="3" style="1" customWidth="1"/>
    <col min="13942" max="13942" width="1.85546875" style="1" customWidth="1"/>
    <col min="13943" max="13944" width="0" style="1" hidden="1" customWidth="1"/>
    <col min="13945" max="13945" width="0.7109375" style="1" customWidth="1"/>
    <col min="13946" max="13946" width="0" style="1" hidden="1" customWidth="1"/>
    <col min="13947" max="14099" width="1.140625" style="1"/>
    <col min="14100" max="14100" width="2.7109375" style="1" customWidth="1"/>
    <col min="14101" max="14110" width="1.140625" style="1"/>
    <col min="14111" max="14112" width="2.140625" style="1" customWidth="1"/>
    <col min="14113" max="14116" width="1.140625" style="1"/>
    <col min="14117" max="14117" width="1.85546875" style="1" customWidth="1"/>
    <col min="14118" max="14119" width="0" style="1" hidden="1" customWidth="1"/>
    <col min="14120" max="14120" width="2.5703125" style="1" customWidth="1"/>
    <col min="14121" max="14127" width="1.140625" style="1"/>
    <col min="14128" max="14128" width="2.28515625" style="1" customWidth="1"/>
    <col min="14129" max="14155" width="1.140625" style="1"/>
    <col min="14156" max="14156" width="1.85546875" style="1" customWidth="1"/>
    <col min="14157" max="14167" width="1.140625" style="1"/>
    <col min="14168" max="14168" width="1.140625" style="1" customWidth="1"/>
    <col min="14169" max="14170" width="1.140625" style="1"/>
    <col min="14171" max="14171" width="2" style="1" customWidth="1"/>
    <col min="14172" max="14180" width="1.140625" style="1"/>
    <col min="14181" max="14181" width="1.5703125" style="1" customWidth="1"/>
    <col min="14182" max="14187" width="1.140625" style="1"/>
    <col min="14188" max="14188" width="0.28515625" style="1" customWidth="1"/>
    <col min="14189" max="14189" width="0" style="1" hidden="1" customWidth="1"/>
    <col min="14190" max="14196" width="1.140625" style="1"/>
    <col min="14197" max="14197" width="3" style="1" customWidth="1"/>
    <col min="14198" max="14198" width="1.85546875" style="1" customWidth="1"/>
    <col min="14199" max="14200" width="0" style="1" hidden="1" customWidth="1"/>
    <col min="14201" max="14201" width="0.7109375" style="1" customWidth="1"/>
    <col min="14202" max="14202" width="0" style="1" hidden="1" customWidth="1"/>
    <col min="14203" max="14355" width="1.140625" style="1"/>
    <col min="14356" max="14356" width="2.7109375" style="1" customWidth="1"/>
    <col min="14357" max="14366" width="1.140625" style="1"/>
    <col min="14367" max="14368" width="2.140625" style="1" customWidth="1"/>
    <col min="14369" max="14372" width="1.140625" style="1"/>
    <col min="14373" max="14373" width="1.85546875" style="1" customWidth="1"/>
    <col min="14374" max="14375" width="0" style="1" hidden="1" customWidth="1"/>
    <col min="14376" max="14376" width="2.5703125" style="1" customWidth="1"/>
    <col min="14377" max="14383" width="1.140625" style="1"/>
    <col min="14384" max="14384" width="2.28515625" style="1" customWidth="1"/>
    <col min="14385" max="14411" width="1.140625" style="1"/>
    <col min="14412" max="14412" width="1.85546875" style="1" customWidth="1"/>
    <col min="14413" max="14423" width="1.140625" style="1"/>
    <col min="14424" max="14424" width="1.140625" style="1" customWidth="1"/>
    <col min="14425" max="14426" width="1.140625" style="1"/>
    <col min="14427" max="14427" width="2" style="1" customWidth="1"/>
    <col min="14428" max="14436" width="1.140625" style="1"/>
    <col min="14437" max="14437" width="1.5703125" style="1" customWidth="1"/>
    <col min="14438" max="14443" width="1.140625" style="1"/>
    <col min="14444" max="14444" width="0.28515625" style="1" customWidth="1"/>
    <col min="14445" max="14445" width="0" style="1" hidden="1" customWidth="1"/>
    <col min="14446" max="14452" width="1.140625" style="1"/>
    <col min="14453" max="14453" width="3" style="1" customWidth="1"/>
    <col min="14454" max="14454" width="1.85546875" style="1" customWidth="1"/>
    <col min="14455" max="14456" width="0" style="1" hidden="1" customWidth="1"/>
    <col min="14457" max="14457" width="0.7109375" style="1" customWidth="1"/>
    <col min="14458" max="14458" width="0" style="1" hidden="1" customWidth="1"/>
    <col min="14459" max="14611" width="1.140625" style="1"/>
    <col min="14612" max="14612" width="2.7109375" style="1" customWidth="1"/>
    <col min="14613" max="14622" width="1.140625" style="1"/>
    <col min="14623" max="14624" width="2.140625" style="1" customWidth="1"/>
    <col min="14625" max="14628" width="1.140625" style="1"/>
    <col min="14629" max="14629" width="1.85546875" style="1" customWidth="1"/>
    <col min="14630" max="14631" width="0" style="1" hidden="1" customWidth="1"/>
    <col min="14632" max="14632" width="2.5703125" style="1" customWidth="1"/>
    <col min="14633" max="14639" width="1.140625" style="1"/>
    <col min="14640" max="14640" width="2.28515625" style="1" customWidth="1"/>
    <col min="14641" max="14667" width="1.140625" style="1"/>
    <col min="14668" max="14668" width="1.85546875" style="1" customWidth="1"/>
    <col min="14669" max="14679" width="1.140625" style="1"/>
    <col min="14680" max="14680" width="1.140625" style="1" customWidth="1"/>
    <col min="14681" max="14682" width="1.140625" style="1"/>
    <col min="14683" max="14683" width="2" style="1" customWidth="1"/>
    <col min="14684" max="14692" width="1.140625" style="1"/>
    <col min="14693" max="14693" width="1.5703125" style="1" customWidth="1"/>
    <col min="14694" max="14699" width="1.140625" style="1"/>
    <col min="14700" max="14700" width="0.28515625" style="1" customWidth="1"/>
    <col min="14701" max="14701" width="0" style="1" hidden="1" customWidth="1"/>
    <col min="14702" max="14708" width="1.140625" style="1"/>
    <col min="14709" max="14709" width="3" style="1" customWidth="1"/>
    <col min="14710" max="14710" width="1.85546875" style="1" customWidth="1"/>
    <col min="14711" max="14712" width="0" style="1" hidden="1" customWidth="1"/>
    <col min="14713" max="14713" width="0.7109375" style="1" customWidth="1"/>
    <col min="14714" max="14714" width="0" style="1" hidden="1" customWidth="1"/>
    <col min="14715" max="14867" width="1.140625" style="1"/>
    <col min="14868" max="14868" width="2.7109375" style="1" customWidth="1"/>
    <col min="14869" max="14878" width="1.140625" style="1"/>
    <col min="14879" max="14880" width="2.140625" style="1" customWidth="1"/>
    <col min="14881" max="14884" width="1.140625" style="1"/>
    <col min="14885" max="14885" width="1.85546875" style="1" customWidth="1"/>
    <col min="14886" max="14887" width="0" style="1" hidden="1" customWidth="1"/>
    <col min="14888" max="14888" width="2.5703125" style="1" customWidth="1"/>
    <col min="14889" max="14895" width="1.140625" style="1"/>
    <col min="14896" max="14896" width="2.28515625" style="1" customWidth="1"/>
    <col min="14897" max="14923" width="1.140625" style="1"/>
    <col min="14924" max="14924" width="1.85546875" style="1" customWidth="1"/>
    <col min="14925" max="14935" width="1.140625" style="1"/>
    <col min="14936" max="14936" width="1.140625" style="1" customWidth="1"/>
    <col min="14937" max="14938" width="1.140625" style="1"/>
    <col min="14939" max="14939" width="2" style="1" customWidth="1"/>
    <col min="14940" max="14948" width="1.140625" style="1"/>
    <col min="14949" max="14949" width="1.5703125" style="1" customWidth="1"/>
    <col min="14950" max="14955" width="1.140625" style="1"/>
    <col min="14956" max="14956" width="0.28515625" style="1" customWidth="1"/>
    <col min="14957" max="14957" width="0" style="1" hidden="1" customWidth="1"/>
    <col min="14958" max="14964" width="1.140625" style="1"/>
    <col min="14965" max="14965" width="3" style="1" customWidth="1"/>
    <col min="14966" max="14966" width="1.85546875" style="1" customWidth="1"/>
    <col min="14967" max="14968" width="0" style="1" hidden="1" customWidth="1"/>
    <col min="14969" max="14969" width="0.7109375" style="1" customWidth="1"/>
    <col min="14970" max="14970" width="0" style="1" hidden="1" customWidth="1"/>
    <col min="14971" max="15123" width="1.140625" style="1"/>
    <col min="15124" max="15124" width="2.7109375" style="1" customWidth="1"/>
    <col min="15125" max="15134" width="1.140625" style="1"/>
    <col min="15135" max="15136" width="2.140625" style="1" customWidth="1"/>
    <col min="15137" max="15140" width="1.140625" style="1"/>
    <col min="15141" max="15141" width="1.85546875" style="1" customWidth="1"/>
    <col min="15142" max="15143" width="0" style="1" hidden="1" customWidth="1"/>
    <col min="15144" max="15144" width="2.5703125" style="1" customWidth="1"/>
    <col min="15145" max="15151" width="1.140625" style="1"/>
    <col min="15152" max="15152" width="2.28515625" style="1" customWidth="1"/>
    <col min="15153" max="15179" width="1.140625" style="1"/>
    <col min="15180" max="15180" width="1.85546875" style="1" customWidth="1"/>
    <col min="15181" max="15191" width="1.140625" style="1"/>
    <col min="15192" max="15192" width="1.140625" style="1" customWidth="1"/>
    <col min="15193" max="15194" width="1.140625" style="1"/>
    <col min="15195" max="15195" width="2" style="1" customWidth="1"/>
    <col min="15196" max="15204" width="1.140625" style="1"/>
    <col min="15205" max="15205" width="1.5703125" style="1" customWidth="1"/>
    <col min="15206" max="15211" width="1.140625" style="1"/>
    <col min="15212" max="15212" width="0.28515625" style="1" customWidth="1"/>
    <col min="15213" max="15213" width="0" style="1" hidden="1" customWidth="1"/>
    <col min="15214" max="15220" width="1.140625" style="1"/>
    <col min="15221" max="15221" width="3" style="1" customWidth="1"/>
    <col min="15222" max="15222" width="1.85546875" style="1" customWidth="1"/>
    <col min="15223" max="15224" width="0" style="1" hidden="1" customWidth="1"/>
    <col min="15225" max="15225" width="0.7109375" style="1" customWidth="1"/>
    <col min="15226" max="15226" width="0" style="1" hidden="1" customWidth="1"/>
    <col min="15227" max="15379" width="1.140625" style="1"/>
    <col min="15380" max="15380" width="2.7109375" style="1" customWidth="1"/>
    <col min="15381" max="15390" width="1.140625" style="1"/>
    <col min="15391" max="15392" width="2.140625" style="1" customWidth="1"/>
    <col min="15393" max="15396" width="1.140625" style="1"/>
    <col min="15397" max="15397" width="1.85546875" style="1" customWidth="1"/>
    <col min="15398" max="15399" width="0" style="1" hidden="1" customWidth="1"/>
    <col min="15400" max="15400" width="2.5703125" style="1" customWidth="1"/>
    <col min="15401" max="15407" width="1.140625" style="1"/>
    <col min="15408" max="15408" width="2.28515625" style="1" customWidth="1"/>
    <col min="15409" max="15435" width="1.140625" style="1"/>
    <col min="15436" max="15436" width="1.85546875" style="1" customWidth="1"/>
    <col min="15437" max="15447" width="1.140625" style="1"/>
    <col min="15448" max="15448" width="1.140625" style="1" customWidth="1"/>
    <col min="15449" max="15450" width="1.140625" style="1"/>
    <col min="15451" max="15451" width="2" style="1" customWidth="1"/>
    <col min="15452" max="15460" width="1.140625" style="1"/>
    <col min="15461" max="15461" width="1.5703125" style="1" customWidth="1"/>
    <col min="15462" max="15467" width="1.140625" style="1"/>
    <col min="15468" max="15468" width="0.28515625" style="1" customWidth="1"/>
    <col min="15469" max="15469" width="0" style="1" hidden="1" customWidth="1"/>
    <col min="15470" max="15476" width="1.140625" style="1"/>
    <col min="15477" max="15477" width="3" style="1" customWidth="1"/>
    <col min="15478" max="15478" width="1.85546875" style="1" customWidth="1"/>
    <col min="15479" max="15480" width="0" style="1" hidden="1" customWidth="1"/>
    <col min="15481" max="15481" width="0.7109375" style="1" customWidth="1"/>
    <col min="15482" max="15482" width="0" style="1" hidden="1" customWidth="1"/>
    <col min="15483" max="15635" width="1.140625" style="1"/>
    <col min="15636" max="15636" width="2.7109375" style="1" customWidth="1"/>
    <col min="15637" max="15646" width="1.140625" style="1"/>
    <col min="15647" max="15648" width="2.140625" style="1" customWidth="1"/>
    <col min="15649" max="15652" width="1.140625" style="1"/>
    <col min="15653" max="15653" width="1.85546875" style="1" customWidth="1"/>
    <col min="15654" max="15655" width="0" style="1" hidden="1" customWidth="1"/>
    <col min="15656" max="15656" width="2.5703125" style="1" customWidth="1"/>
    <col min="15657" max="15663" width="1.140625" style="1"/>
    <col min="15664" max="15664" width="2.28515625" style="1" customWidth="1"/>
    <col min="15665" max="15691" width="1.140625" style="1"/>
    <col min="15692" max="15692" width="1.85546875" style="1" customWidth="1"/>
    <col min="15693" max="15703" width="1.140625" style="1"/>
    <col min="15704" max="15704" width="1.140625" style="1" customWidth="1"/>
    <col min="15705" max="15706" width="1.140625" style="1"/>
    <col min="15707" max="15707" width="2" style="1" customWidth="1"/>
    <col min="15708" max="15716" width="1.140625" style="1"/>
    <col min="15717" max="15717" width="1.5703125" style="1" customWidth="1"/>
    <col min="15718" max="15723" width="1.140625" style="1"/>
    <col min="15724" max="15724" width="0.28515625" style="1" customWidth="1"/>
    <col min="15725" max="15725" width="0" style="1" hidden="1" customWidth="1"/>
    <col min="15726" max="15732" width="1.140625" style="1"/>
    <col min="15733" max="15733" width="3" style="1" customWidth="1"/>
    <col min="15734" max="15734" width="1.85546875" style="1" customWidth="1"/>
    <col min="15735" max="15736" width="0" style="1" hidden="1" customWidth="1"/>
    <col min="15737" max="15737" width="0.7109375" style="1" customWidth="1"/>
    <col min="15738" max="15738" width="0" style="1" hidden="1" customWidth="1"/>
    <col min="15739" max="15891" width="1.140625" style="1"/>
    <col min="15892" max="15892" width="2.7109375" style="1" customWidth="1"/>
    <col min="15893" max="15902" width="1.140625" style="1"/>
    <col min="15903" max="15904" width="2.140625" style="1" customWidth="1"/>
    <col min="15905" max="15908" width="1.140625" style="1"/>
    <col min="15909" max="15909" width="1.85546875" style="1" customWidth="1"/>
    <col min="15910" max="15911" width="0" style="1" hidden="1" customWidth="1"/>
    <col min="15912" max="15912" width="2.5703125" style="1" customWidth="1"/>
    <col min="15913" max="15919" width="1.140625" style="1"/>
    <col min="15920" max="15920" width="2.28515625" style="1" customWidth="1"/>
    <col min="15921" max="15947" width="1.140625" style="1"/>
    <col min="15948" max="15948" width="1.85546875" style="1" customWidth="1"/>
    <col min="15949" max="15959" width="1.140625" style="1"/>
    <col min="15960" max="15960" width="1.140625" style="1" customWidth="1"/>
    <col min="15961" max="15962" width="1.140625" style="1"/>
    <col min="15963" max="15963" width="2" style="1" customWidth="1"/>
    <col min="15964" max="15972" width="1.140625" style="1"/>
    <col min="15973" max="15973" width="1.5703125" style="1" customWidth="1"/>
    <col min="15974" max="15979" width="1.140625" style="1"/>
    <col min="15980" max="15980" width="0.28515625" style="1" customWidth="1"/>
    <col min="15981" max="15981" width="0" style="1" hidden="1" customWidth="1"/>
    <col min="15982" max="15988" width="1.140625" style="1"/>
    <col min="15989" max="15989" width="3" style="1" customWidth="1"/>
    <col min="15990" max="15990" width="1.85546875" style="1" customWidth="1"/>
    <col min="15991" max="15992" width="0" style="1" hidden="1" customWidth="1"/>
    <col min="15993" max="15993" width="0.7109375" style="1" customWidth="1"/>
    <col min="15994" max="15994" width="0" style="1" hidden="1" customWidth="1"/>
    <col min="15995" max="16147" width="1.140625" style="1"/>
    <col min="16148" max="16148" width="2.7109375" style="1" customWidth="1"/>
    <col min="16149" max="16158" width="1.140625" style="1"/>
    <col min="16159" max="16160" width="2.140625" style="1" customWidth="1"/>
    <col min="16161" max="16164" width="1.140625" style="1"/>
    <col min="16165" max="16165" width="1.85546875" style="1" customWidth="1"/>
    <col min="16166" max="16167" width="0" style="1" hidden="1" customWidth="1"/>
    <col min="16168" max="16168" width="2.5703125" style="1" customWidth="1"/>
    <col min="16169" max="16175" width="1.140625" style="1"/>
    <col min="16176" max="16176" width="2.28515625" style="1" customWidth="1"/>
    <col min="16177" max="16203" width="1.140625" style="1"/>
    <col min="16204" max="16204" width="1.85546875" style="1" customWidth="1"/>
    <col min="16205" max="16215" width="1.140625" style="1"/>
    <col min="16216" max="16216" width="1.140625" style="1" customWidth="1"/>
    <col min="16217" max="16218" width="1.140625" style="1"/>
    <col min="16219" max="16219" width="2" style="1" customWidth="1"/>
    <col min="16220" max="16228" width="1.140625" style="1"/>
    <col min="16229" max="16229" width="1.5703125" style="1" customWidth="1"/>
    <col min="16230" max="16235" width="1.140625" style="1"/>
    <col min="16236" max="16236" width="0.28515625" style="1" customWidth="1"/>
    <col min="16237" max="16237" width="0" style="1" hidden="1" customWidth="1"/>
    <col min="16238" max="16244" width="1.140625" style="1"/>
    <col min="16245" max="16245" width="3" style="1" customWidth="1"/>
    <col min="16246" max="16246" width="1.85546875" style="1" customWidth="1"/>
    <col min="16247" max="16248" width="0" style="1" hidden="1" customWidth="1"/>
    <col min="16249" max="16249" width="0.7109375" style="1" customWidth="1"/>
    <col min="16250" max="16250" width="0" style="1" hidden="1" customWidth="1"/>
    <col min="16251" max="16384" width="1.140625" style="1"/>
  </cols>
  <sheetData>
    <row r="2" spans="1:145">
      <c r="BZ2" s="471" t="s">
        <v>0</v>
      </c>
      <c r="CA2" s="471"/>
      <c r="CB2" s="471"/>
      <c r="CC2" s="471"/>
      <c r="CD2" s="471"/>
      <c r="CE2" s="471"/>
      <c r="CF2" s="471"/>
      <c r="CG2" s="471"/>
      <c r="CH2" s="471"/>
      <c r="CI2" s="471"/>
      <c r="CJ2" s="471"/>
      <c r="CK2" s="471"/>
      <c r="CL2" s="471"/>
      <c r="CM2" s="471"/>
      <c r="CN2" s="471"/>
      <c r="CO2" s="471"/>
      <c r="CP2" s="471"/>
      <c r="CQ2" s="471"/>
      <c r="CR2" s="471"/>
      <c r="CS2" s="471"/>
      <c r="CT2" s="471"/>
      <c r="CU2" s="471"/>
      <c r="CV2" s="471"/>
      <c r="CW2" s="471"/>
      <c r="CX2" s="471"/>
      <c r="CY2" s="471"/>
      <c r="CZ2" s="471"/>
      <c r="DA2" s="471"/>
      <c r="DB2" s="471"/>
      <c r="DC2" s="471"/>
      <c r="DD2" s="471"/>
      <c r="DE2" s="471"/>
      <c r="DF2" s="471"/>
      <c r="DG2" s="471"/>
      <c r="DH2" s="471"/>
      <c r="DI2" s="471"/>
      <c r="DJ2" s="471"/>
      <c r="DK2" s="471"/>
      <c r="DL2" s="471"/>
      <c r="DM2" s="471"/>
      <c r="DN2" s="471"/>
      <c r="DO2" s="471"/>
      <c r="DP2" s="471"/>
      <c r="DQ2" s="471"/>
      <c r="DR2" s="471"/>
      <c r="DS2" s="471"/>
    </row>
    <row r="3" spans="1:145">
      <c r="BZ3" s="474" t="s">
        <v>1</v>
      </c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  <c r="DC3" s="474"/>
      <c r="DD3" s="474"/>
      <c r="DE3" s="474"/>
      <c r="DF3" s="474"/>
      <c r="DG3" s="474"/>
      <c r="DH3" s="474"/>
      <c r="DI3" s="474"/>
      <c r="DJ3" s="474"/>
      <c r="DK3" s="474"/>
      <c r="DL3" s="474"/>
      <c r="DM3" s="474"/>
      <c r="DN3" s="474"/>
      <c r="DO3" s="474"/>
      <c r="DP3" s="474"/>
      <c r="DQ3" s="474"/>
      <c r="DR3" s="474"/>
      <c r="DS3" s="474"/>
    </row>
    <row r="4" spans="1:145">
      <c r="BZ4" s="471" t="s">
        <v>2</v>
      </c>
      <c r="CA4" s="471"/>
      <c r="CB4" s="471"/>
      <c r="CC4" s="471"/>
      <c r="CD4" s="471"/>
      <c r="CE4" s="471"/>
      <c r="CF4" s="471"/>
      <c r="CG4" s="471"/>
      <c r="CH4" s="471"/>
      <c r="CI4" s="471"/>
      <c r="CJ4" s="471"/>
      <c r="CK4" s="471"/>
      <c r="CL4" s="471"/>
      <c r="CM4" s="471"/>
      <c r="CN4" s="471"/>
      <c r="CO4" s="471"/>
      <c r="CP4" s="471"/>
      <c r="CQ4" s="471"/>
      <c r="CR4" s="471"/>
      <c r="CS4" s="471"/>
      <c r="CT4" s="471"/>
      <c r="CU4" s="471"/>
      <c r="CV4" s="471"/>
      <c r="CW4" s="471"/>
      <c r="CX4" s="471"/>
      <c r="CY4" s="471"/>
      <c r="CZ4" s="471"/>
      <c r="DA4" s="471"/>
      <c r="DB4" s="471"/>
      <c r="DC4" s="471"/>
      <c r="DD4" s="471"/>
      <c r="DE4" s="471"/>
      <c r="DF4" s="471"/>
      <c r="DG4" s="471"/>
      <c r="DH4" s="471"/>
      <c r="DI4" s="471"/>
      <c r="DJ4" s="471"/>
      <c r="DK4" s="471"/>
      <c r="DL4" s="471"/>
      <c r="DM4" s="471"/>
      <c r="DN4" s="471"/>
      <c r="DO4" s="471"/>
      <c r="DP4" s="471"/>
      <c r="DQ4" s="471"/>
      <c r="DR4" s="471"/>
      <c r="DS4" s="471"/>
    </row>
    <row r="5" spans="1:145">
      <c r="BZ5" s="474" t="s">
        <v>3</v>
      </c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</row>
    <row r="6" spans="1:145">
      <c r="BZ6" s="471" t="s">
        <v>4</v>
      </c>
      <c r="CA6" s="471"/>
      <c r="CB6" s="471"/>
      <c r="CC6" s="471"/>
      <c r="CD6" s="471"/>
      <c r="CE6" s="471"/>
      <c r="CF6" s="471"/>
      <c r="CG6" s="471"/>
      <c r="CH6" s="471"/>
      <c r="CI6" s="471"/>
      <c r="CJ6" s="471"/>
      <c r="CK6" s="471"/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1"/>
      <c r="CW6" s="471"/>
      <c r="CX6" s="471"/>
      <c r="CY6" s="471"/>
      <c r="CZ6" s="471"/>
      <c r="DA6" s="471"/>
      <c r="DB6" s="471"/>
      <c r="DC6" s="471"/>
      <c r="DD6" s="471"/>
      <c r="DE6" s="471"/>
      <c r="DF6" s="471"/>
      <c r="DG6" s="471"/>
      <c r="DH6" s="471"/>
      <c r="DI6" s="471"/>
      <c r="DJ6" s="471"/>
      <c r="DK6" s="471"/>
      <c r="DL6" s="471"/>
      <c r="DM6" s="471"/>
      <c r="DN6" s="471"/>
      <c r="DO6" s="471"/>
      <c r="DP6" s="471"/>
      <c r="DQ6" s="471"/>
      <c r="DR6" s="471"/>
      <c r="DS6" s="471"/>
    </row>
    <row r="7" spans="1:145"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M7" s="474" t="s">
        <v>5</v>
      </c>
      <c r="CN7" s="474"/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74"/>
      <c r="DB7" s="474"/>
      <c r="DC7" s="474"/>
      <c r="DD7" s="474"/>
      <c r="DE7" s="474"/>
      <c r="DF7" s="474"/>
      <c r="DG7" s="474"/>
      <c r="DH7" s="474"/>
      <c r="DI7" s="474"/>
      <c r="DJ7" s="474"/>
      <c r="DK7" s="474"/>
      <c r="DL7" s="474"/>
      <c r="DM7" s="474"/>
      <c r="DN7" s="474"/>
      <c r="DO7" s="474"/>
      <c r="DP7" s="474"/>
      <c r="DQ7" s="474"/>
      <c r="DR7" s="474"/>
      <c r="DS7" s="474"/>
    </row>
    <row r="8" spans="1:145">
      <c r="BZ8" s="471" t="s">
        <v>6</v>
      </c>
      <c r="CA8" s="471"/>
      <c r="CB8" s="471"/>
      <c r="CC8" s="471"/>
      <c r="CD8" s="471"/>
      <c r="CE8" s="471"/>
      <c r="CF8" s="471"/>
      <c r="CG8" s="471"/>
      <c r="CH8" s="471"/>
      <c r="CI8" s="471"/>
      <c r="CJ8" s="471"/>
      <c r="CK8" s="471"/>
      <c r="CM8" s="471" t="s">
        <v>7</v>
      </c>
      <c r="CN8" s="471"/>
      <c r="CO8" s="471"/>
      <c r="CP8" s="471"/>
      <c r="CQ8" s="471"/>
      <c r="CR8" s="471"/>
      <c r="CS8" s="471"/>
      <c r="CT8" s="471"/>
      <c r="CU8" s="471"/>
      <c r="CV8" s="471"/>
      <c r="CW8" s="471"/>
      <c r="CX8" s="471"/>
      <c r="CY8" s="471"/>
      <c r="CZ8" s="471"/>
      <c r="DA8" s="471"/>
      <c r="DB8" s="471"/>
      <c r="DC8" s="471"/>
      <c r="DD8" s="47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71"/>
      <c r="DP8" s="471"/>
      <c r="DQ8" s="471"/>
      <c r="DR8" s="471"/>
      <c r="DS8" s="471"/>
    </row>
    <row r="9" spans="1:145">
      <c r="CA9" s="2" t="s">
        <v>8</v>
      </c>
      <c r="CB9" s="472" t="s">
        <v>633</v>
      </c>
      <c r="CC9" s="472"/>
      <c r="CD9" s="472"/>
      <c r="CE9" s="473" t="s">
        <v>9</v>
      </c>
      <c r="CF9" s="473"/>
      <c r="CG9" s="474" t="s">
        <v>10</v>
      </c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5">
        <v>20</v>
      </c>
      <c r="CU9" s="475"/>
      <c r="CV9" s="475"/>
      <c r="CW9" s="476" t="s">
        <v>13</v>
      </c>
      <c r="CX9" s="476"/>
      <c r="CY9" s="476"/>
      <c r="CZ9" s="3" t="s">
        <v>11</v>
      </c>
    </row>
    <row r="10" spans="1:14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EL10" s="5"/>
      <c r="EM10" s="5"/>
      <c r="EN10" s="5"/>
      <c r="EO10" s="5"/>
    </row>
    <row r="11" spans="1:145">
      <c r="A11" s="4"/>
      <c r="B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6" t="s">
        <v>12</v>
      </c>
      <c r="BD11" s="478" t="s">
        <v>18</v>
      </c>
      <c r="BE11" s="478"/>
      <c r="BF11" s="478"/>
      <c r="BG11" s="7" t="s">
        <v>14</v>
      </c>
      <c r="BH11" s="4"/>
      <c r="BI11" s="4"/>
      <c r="BJ11" s="4"/>
      <c r="BK11" s="4"/>
      <c r="BL11" s="4"/>
      <c r="BM11" s="4"/>
      <c r="BN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79" t="s">
        <v>15</v>
      </c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1"/>
      <c r="EL11" s="5"/>
      <c r="EM11" s="5"/>
      <c r="EN11" s="5"/>
      <c r="EO11" s="5"/>
    </row>
    <row r="12" spans="1:145" ht="15.75" customHeight="1">
      <c r="U12" s="6" t="s">
        <v>16</v>
      </c>
      <c r="V12" s="478" t="s">
        <v>18</v>
      </c>
      <c r="W12" s="478"/>
      <c r="X12" s="478"/>
      <c r="BS12" s="6" t="s">
        <v>17</v>
      </c>
      <c r="BT12" s="478" t="s">
        <v>20</v>
      </c>
      <c r="BU12" s="478"/>
      <c r="BV12" s="478"/>
      <c r="CA12" s="6" t="s">
        <v>19</v>
      </c>
      <c r="CB12" s="478" t="s">
        <v>638</v>
      </c>
      <c r="CC12" s="478"/>
      <c r="CD12" s="478"/>
      <c r="CE12" s="7" t="s">
        <v>21</v>
      </c>
      <c r="DF12" s="482"/>
      <c r="DG12" s="483"/>
      <c r="DH12" s="483"/>
      <c r="DI12" s="483"/>
      <c r="DJ12" s="483"/>
      <c r="DK12" s="483"/>
      <c r="DL12" s="483"/>
      <c r="DM12" s="483"/>
      <c r="DN12" s="483"/>
      <c r="DO12" s="483"/>
      <c r="DP12" s="483"/>
      <c r="DQ12" s="483"/>
      <c r="DR12" s="483"/>
      <c r="DS12" s="484"/>
    </row>
    <row r="13" spans="1:145">
      <c r="DD13" s="2" t="s">
        <v>22</v>
      </c>
      <c r="DF13" s="477" t="s">
        <v>23</v>
      </c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</row>
    <row r="14" spans="1:145">
      <c r="AQ14" s="2" t="s">
        <v>24</v>
      </c>
      <c r="AR14" s="472" t="s">
        <v>633</v>
      </c>
      <c r="AS14" s="472"/>
      <c r="AT14" s="472"/>
      <c r="AU14" s="473" t="s">
        <v>9</v>
      </c>
      <c r="AV14" s="473"/>
      <c r="AW14" s="474" t="s">
        <v>10</v>
      </c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5">
        <v>20</v>
      </c>
      <c r="BK14" s="475"/>
      <c r="BL14" s="475"/>
      <c r="BM14" s="476" t="s">
        <v>13</v>
      </c>
      <c r="BN14" s="476"/>
      <c r="BO14" s="476"/>
      <c r="BP14" s="3" t="s">
        <v>11</v>
      </c>
      <c r="DD14" s="2" t="s">
        <v>25</v>
      </c>
      <c r="DF14" s="477" t="s">
        <v>639</v>
      </c>
      <c r="DG14" s="477"/>
      <c r="DH14" s="477"/>
      <c r="DI14" s="477"/>
      <c r="DJ14" s="477"/>
      <c r="DK14" s="477"/>
      <c r="DL14" s="477"/>
      <c r="DM14" s="477"/>
      <c r="DN14" s="477"/>
      <c r="DO14" s="477"/>
      <c r="DP14" s="477"/>
      <c r="DQ14" s="477"/>
      <c r="DR14" s="477"/>
      <c r="DS14" s="477"/>
    </row>
    <row r="15" spans="1:145">
      <c r="A15" s="3" t="s">
        <v>26</v>
      </c>
      <c r="AG15" s="474" t="s">
        <v>3</v>
      </c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DD15" s="2" t="s">
        <v>27</v>
      </c>
      <c r="DF15" s="477" t="s">
        <v>28</v>
      </c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</row>
    <row r="16" spans="1:145">
      <c r="A16" s="3" t="s">
        <v>29</v>
      </c>
      <c r="AG16" s="474" t="s">
        <v>30</v>
      </c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DD16" s="2" t="s">
        <v>27</v>
      </c>
      <c r="DF16" s="477" t="s">
        <v>31</v>
      </c>
      <c r="DG16" s="477"/>
      <c r="DH16" s="477"/>
      <c r="DI16" s="477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</row>
    <row r="17" spans="1:123" ht="22.5" customHeight="1">
      <c r="A17" s="3" t="s">
        <v>32</v>
      </c>
      <c r="AG17" s="491" t="s">
        <v>33</v>
      </c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/>
      <c r="BL17" s="491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1"/>
      <c r="CO17" s="8"/>
      <c r="CP17" s="8"/>
      <c r="DD17" s="2" t="s">
        <v>34</v>
      </c>
      <c r="DF17" s="477" t="s">
        <v>35</v>
      </c>
      <c r="DG17" s="477"/>
      <c r="DH17" s="477"/>
      <c r="DI17" s="477"/>
      <c r="DJ17" s="477"/>
      <c r="DK17" s="477"/>
      <c r="DL17" s="477"/>
      <c r="DM17" s="477"/>
      <c r="DN17" s="477"/>
      <c r="DO17" s="477"/>
      <c r="DP17" s="477"/>
      <c r="DQ17" s="477"/>
      <c r="DR17" s="477"/>
      <c r="DS17" s="477"/>
    </row>
    <row r="18" spans="1:123">
      <c r="A18" s="3" t="s">
        <v>36</v>
      </c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485"/>
      <c r="CM18" s="485"/>
      <c r="CO18" s="8"/>
      <c r="CP18" s="8"/>
      <c r="DD18" s="2" t="s">
        <v>37</v>
      </c>
      <c r="DF18" s="477" t="s">
        <v>38</v>
      </c>
      <c r="DG18" s="477"/>
      <c r="DH18" s="477"/>
      <c r="DI18" s="477"/>
      <c r="DJ18" s="477"/>
      <c r="DK18" s="477"/>
      <c r="DL18" s="477"/>
      <c r="DM18" s="477"/>
      <c r="DN18" s="477"/>
      <c r="DO18" s="477"/>
      <c r="DP18" s="477"/>
      <c r="DQ18" s="477"/>
      <c r="DR18" s="477"/>
      <c r="DS18" s="477"/>
    </row>
    <row r="19" spans="1:123">
      <c r="A19" s="3"/>
      <c r="DD19" s="2" t="s">
        <v>39</v>
      </c>
      <c r="DF19" s="477" t="s">
        <v>40</v>
      </c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</row>
    <row r="21" spans="1:123">
      <c r="A21" s="486" t="s">
        <v>41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</row>
    <row r="22" spans="1:123" ht="6" customHeight="1"/>
    <row r="23" spans="1:123">
      <c r="A23" s="479" t="s">
        <v>42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1"/>
      <c r="AD23" s="487" t="s">
        <v>43</v>
      </c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9"/>
      <c r="AQ23" s="490" t="s">
        <v>44</v>
      </c>
      <c r="AR23" s="490"/>
      <c r="AS23" s="490"/>
      <c r="AT23" s="490"/>
      <c r="AU23" s="490"/>
      <c r="AV23" s="490"/>
      <c r="AW23" s="490"/>
      <c r="AX23" s="490"/>
      <c r="AY23" s="490"/>
      <c r="AZ23" s="490"/>
      <c r="BA23" s="490"/>
      <c r="BB23" s="490"/>
      <c r="BC23" s="490"/>
      <c r="BD23" s="490"/>
      <c r="BE23" s="490"/>
      <c r="BF23" s="490"/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0"/>
      <c r="BR23" s="490"/>
      <c r="BS23" s="490"/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0"/>
      <c r="CK23" s="490"/>
      <c r="CL23" s="490"/>
      <c r="CM23" s="490"/>
      <c r="CN23" s="490"/>
      <c r="CO23" s="490"/>
      <c r="CP23" s="490"/>
      <c r="CQ23" s="490"/>
      <c r="CR23" s="490"/>
      <c r="CS23" s="480"/>
      <c r="CT23" s="480"/>
      <c r="CU23" s="480"/>
      <c r="CV23" s="480"/>
      <c r="CW23" s="480"/>
      <c r="CX23" s="480"/>
      <c r="CY23" s="480"/>
      <c r="CZ23" s="480"/>
      <c r="DA23" s="480"/>
      <c r="DB23" s="480"/>
      <c r="DC23" s="480"/>
      <c r="DD23" s="480"/>
      <c r="DE23" s="480"/>
      <c r="DF23" s="480"/>
      <c r="DG23" s="480"/>
      <c r="DH23" s="480"/>
      <c r="DI23" s="480"/>
      <c r="DJ23" s="480"/>
      <c r="DK23" s="480"/>
      <c r="DL23" s="480"/>
      <c r="DM23" s="480"/>
      <c r="DN23" s="480"/>
      <c r="DO23" s="480"/>
      <c r="DP23" s="480"/>
      <c r="DQ23" s="480"/>
      <c r="DR23" s="480"/>
      <c r="DS23" s="480"/>
    </row>
    <row r="24" spans="1:123">
      <c r="A24" s="482" t="s">
        <v>45</v>
      </c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4"/>
      <c r="AD24" s="492" t="s">
        <v>46</v>
      </c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93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0" t="s">
        <v>47</v>
      </c>
      <c r="BD24" s="494" t="s">
        <v>18</v>
      </c>
      <c r="BE24" s="494"/>
      <c r="BF24" s="494"/>
      <c r="BG24" s="11" t="s">
        <v>48</v>
      </c>
      <c r="BH24" s="9"/>
      <c r="BI24" s="9"/>
      <c r="BJ24" s="9"/>
      <c r="BK24" s="9"/>
      <c r="BL24" s="9"/>
      <c r="BM24" s="9"/>
      <c r="BN24" s="9"/>
      <c r="BO24" s="9"/>
      <c r="BP24" s="9"/>
      <c r="BQ24" s="12"/>
      <c r="BR24" s="13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10" t="s">
        <v>47</v>
      </c>
      <c r="CE24" s="494" t="s">
        <v>20</v>
      </c>
      <c r="CF24" s="494"/>
      <c r="CG24" s="494"/>
      <c r="CH24" s="11" t="s">
        <v>48</v>
      </c>
      <c r="CI24" s="9"/>
      <c r="CJ24" s="9"/>
      <c r="CK24" s="9"/>
      <c r="CL24" s="9"/>
      <c r="CM24" s="9"/>
      <c r="CN24" s="9"/>
      <c r="CO24" s="9"/>
      <c r="CP24" s="9"/>
      <c r="CQ24" s="9"/>
      <c r="CR24" s="12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10" t="s">
        <v>47</v>
      </c>
      <c r="DF24" s="494" t="s">
        <v>638</v>
      </c>
      <c r="DG24" s="494"/>
      <c r="DH24" s="494"/>
      <c r="DI24" s="11" t="s">
        <v>48</v>
      </c>
      <c r="DJ24" s="9"/>
      <c r="DK24" s="9"/>
      <c r="DL24" s="9"/>
      <c r="DM24" s="9"/>
      <c r="DN24" s="9"/>
      <c r="DO24" s="9"/>
      <c r="DP24" s="9"/>
      <c r="DQ24" s="9"/>
      <c r="DR24" s="9"/>
      <c r="DS24" s="9"/>
    </row>
    <row r="25" spans="1:123" ht="12.75" customHeight="1">
      <c r="A25" s="495"/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7"/>
      <c r="AD25" s="492" t="s">
        <v>49</v>
      </c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93"/>
      <c r="AQ25" s="496" t="s">
        <v>50</v>
      </c>
      <c r="AR25" s="496"/>
      <c r="AS25" s="496"/>
      <c r="AT25" s="496"/>
      <c r="AU25" s="496"/>
      <c r="AV25" s="496"/>
      <c r="AW25" s="496"/>
      <c r="AX25" s="496"/>
      <c r="AY25" s="496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BJ25" s="496"/>
      <c r="BK25" s="496"/>
      <c r="BL25" s="496"/>
      <c r="BM25" s="496"/>
      <c r="BN25" s="496"/>
      <c r="BO25" s="496"/>
      <c r="BP25" s="496"/>
      <c r="BQ25" s="497"/>
      <c r="BR25" s="495" t="s">
        <v>51</v>
      </c>
      <c r="BS25" s="496"/>
      <c r="BT25" s="496"/>
      <c r="BU25" s="496"/>
      <c r="BV25" s="496"/>
      <c r="BW25" s="496"/>
      <c r="BX25" s="496"/>
      <c r="BY25" s="496"/>
      <c r="BZ25" s="496"/>
      <c r="CA25" s="496"/>
      <c r="CB25" s="496"/>
      <c r="CC25" s="496"/>
      <c r="CD25" s="496"/>
      <c r="CE25" s="496"/>
      <c r="CF25" s="496"/>
      <c r="CG25" s="496"/>
      <c r="CH25" s="496"/>
      <c r="CI25" s="496"/>
      <c r="CJ25" s="496"/>
      <c r="CK25" s="496"/>
      <c r="CL25" s="496"/>
      <c r="CM25" s="496"/>
      <c r="CN25" s="496"/>
      <c r="CO25" s="496"/>
      <c r="CP25" s="496"/>
      <c r="CQ25" s="496"/>
      <c r="CR25" s="497"/>
      <c r="CS25" s="496" t="s">
        <v>52</v>
      </c>
      <c r="CT25" s="496"/>
      <c r="CU25" s="496"/>
      <c r="CV25" s="496"/>
      <c r="CW25" s="496"/>
      <c r="CX25" s="496"/>
      <c r="CY25" s="496"/>
      <c r="CZ25" s="496"/>
      <c r="DA25" s="496"/>
      <c r="DB25" s="496"/>
      <c r="DC25" s="496"/>
      <c r="DD25" s="496"/>
      <c r="DE25" s="496"/>
      <c r="DF25" s="496"/>
      <c r="DG25" s="496"/>
      <c r="DH25" s="496"/>
      <c r="DI25" s="496"/>
      <c r="DJ25" s="496"/>
      <c r="DK25" s="483"/>
      <c r="DL25" s="483"/>
      <c r="DM25" s="483"/>
      <c r="DN25" s="483"/>
      <c r="DO25" s="483"/>
      <c r="DP25" s="483"/>
      <c r="DQ25" s="483"/>
      <c r="DR25" s="483"/>
      <c r="DS25" s="483"/>
    </row>
    <row r="26" spans="1:123">
      <c r="A26" s="479" t="s">
        <v>53</v>
      </c>
      <c r="B26" s="480"/>
      <c r="C26" s="480"/>
      <c r="D26" s="480"/>
      <c r="E26" s="480"/>
      <c r="F26" s="480"/>
      <c r="G26" s="480"/>
      <c r="H26" s="479" t="s">
        <v>54</v>
      </c>
      <c r="I26" s="480"/>
      <c r="J26" s="480"/>
      <c r="K26" s="480"/>
      <c r="L26" s="480"/>
      <c r="M26" s="480"/>
      <c r="N26" s="481"/>
      <c r="O26" s="479" t="s">
        <v>55</v>
      </c>
      <c r="P26" s="480"/>
      <c r="Q26" s="480"/>
      <c r="R26" s="480"/>
      <c r="S26" s="480"/>
      <c r="T26" s="480"/>
      <c r="U26" s="481"/>
      <c r="V26" s="479" t="s">
        <v>56</v>
      </c>
      <c r="W26" s="480"/>
      <c r="X26" s="480"/>
      <c r="Y26" s="480"/>
      <c r="Z26" s="480"/>
      <c r="AA26" s="480"/>
      <c r="AB26" s="480"/>
      <c r="AC26" s="481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4"/>
      <c r="AQ26" s="480" t="s">
        <v>57</v>
      </c>
      <c r="AR26" s="480"/>
      <c r="AS26" s="480"/>
      <c r="AT26" s="480"/>
      <c r="AU26" s="480"/>
      <c r="AV26" s="480"/>
      <c r="AW26" s="480"/>
      <c r="AX26" s="480"/>
      <c r="AY26" s="481"/>
      <c r="AZ26" s="479" t="s">
        <v>58</v>
      </c>
      <c r="BA26" s="480"/>
      <c r="BB26" s="480"/>
      <c r="BC26" s="480"/>
      <c r="BD26" s="480"/>
      <c r="BE26" s="480"/>
      <c r="BF26" s="480"/>
      <c r="BG26" s="480"/>
      <c r="BH26" s="481"/>
      <c r="BI26" s="479" t="s">
        <v>59</v>
      </c>
      <c r="BJ26" s="480"/>
      <c r="BK26" s="480"/>
      <c r="BL26" s="480"/>
      <c r="BM26" s="480"/>
      <c r="BN26" s="480"/>
      <c r="BO26" s="480"/>
      <c r="BP26" s="480"/>
      <c r="BQ26" s="481"/>
      <c r="BR26" s="479" t="s">
        <v>57</v>
      </c>
      <c r="BS26" s="480"/>
      <c r="BT26" s="480"/>
      <c r="BU26" s="480"/>
      <c r="BV26" s="480"/>
      <c r="BW26" s="480"/>
      <c r="BX26" s="480"/>
      <c r="BY26" s="480"/>
      <c r="BZ26" s="481"/>
      <c r="CA26" s="479" t="s">
        <v>58</v>
      </c>
      <c r="CB26" s="480"/>
      <c r="CC26" s="480"/>
      <c r="CD26" s="480"/>
      <c r="CE26" s="480"/>
      <c r="CF26" s="480"/>
      <c r="CG26" s="480"/>
      <c r="CH26" s="480"/>
      <c r="CI26" s="481"/>
      <c r="CJ26" s="479" t="s">
        <v>59</v>
      </c>
      <c r="CK26" s="480"/>
      <c r="CL26" s="480"/>
      <c r="CM26" s="480"/>
      <c r="CN26" s="480"/>
      <c r="CO26" s="480"/>
      <c r="CP26" s="480"/>
      <c r="CQ26" s="480"/>
      <c r="CR26" s="481"/>
      <c r="CS26" s="479" t="s">
        <v>57</v>
      </c>
      <c r="CT26" s="480"/>
      <c r="CU26" s="480"/>
      <c r="CV26" s="480"/>
      <c r="CW26" s="480"/>
      <c r="CX26" s="480"/>
      <c r="CY26" s="480"/>
      <c r="CZ26" s="480"/>
      <c r="DA26" s="481"/>
      <c r="DB26" s="479" t="s">
        <v>58</v>
      </c>
      <c r="DC26" s="480"/>
      <c r="DD26" s="480"/>
      <c r="DE26" s="480"/>
      <c r="DF26" s="480"/>
      <c r="DG26" s="480"/>
      <c r="DH26" s="480"/>
      <c r="DI26" s="480"/>
      <c r="DJ26" s="481"/>
      <c r="DK26" s="480" t="s">
        <v>59</v>
      </c>
      <c r="DL26" s="480"/>
      <c r="DM26" s="480"/>
      <c r="DN26" s="480"/>
      <c r="DO26" s="480"/>
      <c r="DP26" s="480"/>
      <c r="DQ26" s="480"/>
      <c r="DR26" s="480"/>
      <c r="DS26" s="480"/>
    </row>
    <row r="27" spans="1:123">
      <c r="A27" s="482"/>
      <c r="B27" s="483"/>
      <c r="C27" s="483"/>
      <c r="D27" s="483"/>
      <c r="E27" s="483"/>
      <c r="F27" s="483"/>
      <c r="G27" s="483"/>
      <c r="H27" s="482" t="s">
        <v>60</v>
      </c>
      <c r="I27" s="483"/>
      <c r="J27" s="483"/>
      <c r="K27" s="483"/>
      <c r="L27" s="483"/>
      <c r="M27" s="483"/>
      <c r="N27" s="484"/>
      <c r="O27" s="482" t="s">
        <v>61</v>
      </c>
      <c r="P27" s="483"/>
      <c r="Q27" s="483"/>
      <c r="R27" s="483"/>
      <c r="S27" s="483"/>
      <c r="T27" s="483"/>
      <c r="U27" s="484"/>
      <c r="V27" s="482" t="s">
        <v>62</v>
      </c>
      <c r="W27" s="483"/>
      <c r="X27" s="483"/>
      <c r="Y27" s="483"/>
      <c r="Z27" s="483"/>
      <c r="AA27" s="483"/>
      <c r="AB27" s="483"/>
      <c r="AC27" s="484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4"/>
      <c r="AQ27" s="483" t="s">
        <v>63</v>
      </c>
      <c r="AR27" s="483"/>
      <c r="AS27" s="483"/>
      <c r="AT27" s="483"/>
      <c r="AU27" s="483"/>
      <c r="AV27" s="483"/>
      <c r="AW27" s="483"/>
      <c r="AX27" s="483"/>
      <c r="AY27" s="484"/>
      <c r="AZ27" s="482"/>
      <c r="BA27" s="483"/>
      <c r="BB27" s="483"/>
      <c r="BC27" s="483"/>
      <c r="BD27" s="483"/>
      <c r="BE27" s="483"/>
      <c r="BF27" s="483"/>
      <c r="BG27" s="483"/>
      <c r="BH27" s="484"/>
      <c r="BI27" s="482" t="s">
        <v>64</v>
      </c>
      <c r="BJ27" s="483"/>
      <c r="BK27" s="483"/>
      <c r="BL27" s="483"/>
      <c r="BM27" s="483"/>
      <c r="BN27" s="483"/>
      <c r="BO27" s="483"/>
      <c r="BP27" s="483"/>
      <c r="BQ27" s="484"/>
      <c r="BR27" s="482" t="s">
        <v>63</v>
      </c>
      <c r="BS27" s="483"/>
      <c r="BT27" s="483"/>
      <c r="BU27" s="483"/>
      <c r="BV27" s="483"/>
      <c r="BW27" s="483"/>
      <c r="BX27" s="483"/>
      <c r="BY27" s="483"/>
      <c r="BZ27" s="484"/>
      <c r="CA27" s="482"/>
      <c r="CB27" s="483"/>
      <c r="CC27" s="483"/>
      <c r="CD27" s="483"/>
      <c r="CE27" s="483"/>
      <c r="CF27" s="483"/>
      <c r="CG27" s="483"/>
      <c r="CH27" s="483"/>
      <c r="CI27" s="484"/>
      <c r="CJ27" s="482" t="s">
        <v>64</v>
      </c>
      <c r="CK27" s="483"/>
      <c r="CL27" s="483"/>
      <c r="CM27" s="483"/>
      <c r="CN27" s="483"/>
      <c r="CO27" s="483"/>
      <c r="CP27" s="483"/>
      <c r="CQ27" s="483"/>
      <c r="CR27" s="484"/>
      <c r="CS27" s="482" t="s">
        <v>63</v>
      </c>
      <c r="CT27" s="483"/>
      <c r="CU27" s="483"/>
      <c r="CV27" s="483"/>
      <c r="CW27" s="483"/>
      <c r="CX27" s="483"/>
      <c r="CY27" s="483"/>
      <c r="CZ27" s="483"/>
      <c r="DA27" s="484"/>
      <c r="DB27" s="482"/>
      <c r="DC27" s="483"/>
      <c r="DD27" s="483"/>
      <c r="DE27" s="483"/>
      <c r="DF27" s="483"/>
      <c r="DG27" s="483"/>
      <c r="DH27" s="483"/>
      <c r="DI27" s="483"/>
      <c r="DJ27" s="484"/>
      <c r="DK27" s="483" t="s">
        <v>64</v>
      </c>
      <c r="DL27" s="483"/>
      <c r="DM27" s="483"/>
      <c r="DN27" s="483"/>
      <c r="DO27" s="483"/>
      <c r="DP27" s="483"/>
      <c r="DQ27" s="483"/>
      <c r="DR27" s="483"/>
      <c r="DS27" s="483"/>
    </row>
    <row r="28" spans="1:123">
      <c r="A28" s="495"/>
      <c r="B28" s="496"/>
      <c r="C28" s="496"/>
      <c r="D28" s="496"/>
      <c r="E28" s="496"/>
      <c r="F28" s="496"/>
      <c r="G28" s="496"/>
      <c r="H28" s="495"/>
      <c r="I28" s="496"/>
      <c r="J28" s="496"/>
      <c r="K28" s="496"/>
      <c r="L28" s="496"/>
      <c r="M28" s="496"/>
      <c r="N28" s="497"/>
      <c r="O28" s="495"/>
      <c r="P28" s="496"/>
      <c r="Q28" s="496"/>
      <c r="R28" s="496"/>
      <c r="S28" s="496"/>
      <c r="T28" s="496"/>
      <c r="U28" s="497"/>
      <c r="V28" s="495"/>
      <c r="W28" s="496"/>
      <c r="X28" s="496"/>
      <c r="Y28" s="496"/>
      <c r="Z28" s="496"/>
      <c r="AA28" s="496"/>
      <c r="AB28" s="496"/>
      <c r="AC28" s="497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7"/>
      <c r="AQ28" s="496" t="s">
        <v>65</v>
      </c>
      <c r="AR28" s="496"/>
      <c r="AS28" s="496"/>
      <c r="AT28" s="496"/>
      <c r="AU28" s="496"/>
      <c r="AV28" s="496"/>
      <c r="AW28" s="496"/>
      <c r="AX28" s="496"/>
      <c r="AY28" s="497"/>
      <c r="AZ28" s="495"/>
      <c r="BA28" s="496"/>
      <c r="BB28" s="496"/>
      <c r="BC28" s="496"/>
      <c r="BD28" s="496"/>
      <c r="BE28" s="496"/>
      <c r="BF28" s="496"/>
      <c r="BG28" s="496"/>
      <c r="BH28" s="497"/>
      <c r="BI28" s="495"/>
      <c r="BJ28" s="496"/>
      <c r="BK28" s="496"/>
      <c r="BL28" s="496"/>
      <c r="BM28" s="496"/>
      <c r="BN28" s="496"/>
      <c r="BO28" s="496"/>
      <c r="BP28" s="496"/>
      <c r="BQ28" s="497"/>
      <c r="BR28" s="495" t="s">
        <v>65</v>
      </c>
      <c r="BS28" s="496"/>
      <c r="BT28" s="496"/>
      <c r="BU28" s="496"/>
      <c r="BV28" s="496"/>
      <c r="BW28" s="496"/>
      <c r="BX28" s="496"/>
      <c r="BY28" s="496"/>
      <c r="BZ28" s="497"/>
      <c r="CA28" s="495"/>
      <c r="CB28" s="496"/>
      <c r="CC28" s="496"/>
      <c r="CD28" s="496"/>
      <c r="CE28" s="496"/>
      <c r="CF28" s="496"/>
      <c r="CG28" s="496"/>
      <c r="CH28" s="496"/>
      <c r="CI28" s="497"/>
      <c r="CJ28" s="495"/>
      <c r="CK28" s="496"/>
      <c r="CL28" s="496"/>
      <c r="CM28" s="496"/>
      <c r="CN28" s="496"/>
      <c r="CO28" s="496"/>
      <c r="CP28" s="496"/>
      <c r="CQ28" s="496"/>
      <c r="CR28" s="497"/>
      <c r="CS28" s="495" t="s">
        <v>65</v>
      </c>
      <c r="CT28" s="496"/>
      <c r="CU28" s="496"/>
      <c r="CV28" s="496"/>
      <c r="CW28" s="496"/>
      <c r="CX28" s="496"/>
      <c r="CY28" s="496"/>
      <c r="CZ28" s="496"/>
      <c r="DA28" s="497"/>
      <c r="DB28" s="495"/>
      <c r="DC28" s="496"/>
      <c r="DD28" s="496"/>
      <c r="DE28" s="496"/>
      <c r="DF28" s="496"/>
      <c r="DG28" s="496"/>
      <c r="DH28" s="496"/>
      <c r="DI28" s="496"/>
      <c r="DJ28" s="497"/>
      <c r="DK28" s="496"/>
      <c r="DL28" s="496"/>
      <c r="DM28" s="496"/>
      <c r="DN28" s="496"/>
      <c r="DO28" s="496"/>
      <c r="DP28" s="496"/>
      <c r="DQ28" s="496"/>
      <c r="DR28" s="496"/>
      <c r="DS28" s="496"/>
    </row>
    <row r="29" spans="1:123">
      <c r="A29" s="498">
        <v>1</v>
      </c>
      <c r="B29" s="498"/>
      <c r="C29" s="498"/>
      <c r="D29" s="498"/>
      <c r="E29" s="498"/>
      <c r="F29" s="498"/>
      <c r="G29" s="498"/>
      <c r="H29" s="498">
        <v>2</v>
      </c>
      <c r="I29" s="498"/>
      <c r="J29" s="498"/>
      <c r="K29" s="498"/>
      <c r="L29" s="498"/>
      <c r="M29" s="498"/>
      <c r="N29" s="498"/>
      <c r="O29" s="498">
        <v>3</v>
      </c>
      <c r="P29" s="498"/>
      <c r="Q29" s="498"/>
      <c r="R29" s="498"/>
      <c r="S29" s="498"/>
      <c r="T29" s="498"/>
      <c r="U29" s="498"/>
      <c r="V29" s="498">
        <v>4</v>
      </c>
      <c r="W29" s="498"/>
      <c r="X29" s="498"/>
      <c r="Y29" s="498"/>
      <c r="Z29" s="498"/>
      <c r="AA29" s="498"/>
      <c r="AB29" s="498"/>
      <c r="AC29" s="498"/>
      <c r="AD29" s="498">
        <v>5</v>
      </c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>
        <v>6</v>
      </c>
      <c r="AR29" s="498"/>
      <c r="AS29" s="498"/>
      <c r="AT29" s="498"/>
      <c r="AU29" s="498"/>
      <c r="AV29" s="498"/>
      <c r="AW29" s="498"/>
      <c r="AX29" s="498"/>
      <c r="AY29" s="498"/>
      <c r="AZ29" s="498">
        <v>7</v>
      </c>
      <c r="BA29" s="498"/>
      <c r="BB29" s="498"/>
      <c r="BC29" s="498"/>
      <c r="BD29" s="498"/>
      <c r="BE29" s="498"/>
      <c r="BF29" s="498"/>
      <c r="BG29" s="498"/>
      <c r="BH29" s="498"/>
      <c r="BI29" s="498">
        <v>8</v>
      </c>
      <c r="BJ29" s="498"/>
      <c r="BK29" s="498"/>
      <c r="BL29" s="498"/>
      <c r="BM29" s="498"/>
      <c r="BN29" s="498"/>
      <c r="BO29" s="498"/>
      <c r="BP29" s="498"/>
      <c r="BQ29" s="498"/>
      <c r="BR29" s="498">
        <v>9</v>
      </c>
      <c r="BS29" s="498"/>
      <c r="BT29" s="498"/>
      <c r="BU29" s="498"/>
      <c r="BV29" s="498"/>
      <c r="BW29" s="498"/>
      <c r="BX29" s="498"/>
      <c r="BY29" s="498"/>
      <c r="BZ29" s="498"/>
      <c r="CA29" s="498">
        <v>10</v>
      </c>
      <c r="CB29" s="498"/>
      <c r="CC29" s="498"/>
      <c r="CD29" s="498"/>
      <c r="CE29" s="498"/>
      <c r="CF29" s="498"/>
      <c r="CG29" s="498"/>
      <c r="CH29" s="498"/>
      <c r="CI29" s="498"/>
      <c r="CJ29" s="498">
        <v>11</v>
      </c>
      <c r="CK29" s="498"/>
      <c r="CL29" s="498"/>
      <c r="CM29" s="498"/>
      <c r="CN29" s="498"/>
      <c r="CO29" s="498"/>
      <c r="CP29" s="498"/>
      <c r="CQ29" s="498"/>
      <c r="CR29" s="498"/>
      <c r="CS29" s="498">
        <v>12</v>
      </c>
      <c r="CT29" s="498"/>
      <c r="CU29" s="498"/>
      <c r="CV29" s="498"/>
      <c r="CW29" s="498"/>
      <c r="CX29" s="498"/>
      <c r="CY29" s="498"/>
      <c r="CZ29" s="498"/>
      <c r="DA29" s="498"/>
      <c r="DB29" s="498">
        <v>13</v>
      </c>
      <c r="DC29" s="498"/>
      <c r="DD29" s="498"/>
      <c r="DE29" s="498"/>
      <c r="DF29" s="498"/>
      <c r="DG29" s="498"/>
      <c r="DH29" s="498"/>
      <c r="DI29" s="498"/>
      <c r="DJ29" s="498"/>
      <c r="DK29" s="498">
        <v>14</v>
      </c>
      <c r="DL29" s="498"/>
      <c r="DM29" s="498"/>
      <c r="DN29" s="498"/>
      <c r="DO29" s="498"/>
      <c r="DP29" s="498"/>
      <c r="DQ29" s="498"/>
      <c r="DR29" s="498"/>
      <c r="DS29" s="498"/>
    </row>
    <row r="30" spans="1:123">
      <c r="A30" s="477" t="s">
        <v>66</v>
      </c>
      <c r="B30" s="477"/>
      <c r="C30" s="477"/>
      <c r="D30" s="477"/>
      <c r="E30" s="477"/>
      <c r="F30" s="477"/>
      <c r="G30" s="477"/>
      <c r="H30" s="477" t="s">
        <v>67</v>
      </c>
      <c r="I30" s="477"/>
      <c r="J30" s="477"/>
      <c r="K30" s="477"/>
      <c r="L30" s="477"/>
      <c r="M30" s="477"/>
      <c r="N30" s="477"/>
      <c r="O30" s="477" t="s">
        <v>68</v>
      </c>
      <c r="P30" s="477"/>
      <c r="Q30" s="477"/>
      <c r="R30" s="477"/>
      <c r="S30" s="477"/>
      <c r="T30" s="477"/>
      <c r="U30" s="477"/>
      <c r="V30" s="477" t="s">
        <v>69</v>
      </c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99">
        <v>3664226</v>
      </c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1">
        <v>3664226</v>
      </c>
      <c r="BS30" s="502"/>
      <c r="BT30" s="502"/>
      <c r="BU30" s="502"/>
      <c r="BV30" s="502"/>
      <c r="BW30" s="502"/>
      <c r="BX30" s="502"/>
      <c r="BY30" s="502"/>
      <c r="BZ30" s="503"/>
      <c r="CA30" s="500"/>
      <c r="CB30" s="500"/>
      <c r="CC30" s="500"/>
      <c r="CD30" s="500"/>
      <c r="CE30" s="500"/>
      <c r="CF30" s="500"/>
      <c r="CG30" s="500"/>
      <c r="CH30" s="500"/>
      <c r="CI30" s="500"/>
      <c r="CJ30" s="500"/>
      <c r="CK30" s="500"/>
      <c r="CL30" s="500"/>
      <c r="CM30" s="500"/>
      <c r="CN30" s="500"/>
      <c r="CO30" s="500"/>
      <c r="CP30" s="500"/>
      <c r="CQ30" s="500"/>
      <c r="CR30" s="500"/>
      <c r="CS30" s="499">
        <v>3664226</v>
      </c>
      <c r="CT30" s="500"/>
      <c r="CU30" s="500"/>
      <c r="CV30" s="500"/>
      <c r="CW30" s="500"/>
      <c r="CX30" s="500"/>
      <c r="CY30" s="500"/>
      <c r="CZ30" s="500"/>
      <c r="DA30" s="500"/>
      <c r="DB30" s="500"/>
      <c r="DC30" s="500"/>
      <c r="DD30" s="500"/>
      <c r="DE30" s="500"/>
      <c r="DF30" s="500"/>
      <c r="DG30" s="500"/>
      <c r="DH30" s="500"/>
      <c r="DI30" s="500"/>
      <c r="DJ30" s="500"/>
      <c r="DK30" s="500"/>
      <c r="DL30" s="500"/>
      <c r="DM30" s="500"/>
      <c r="DN30" s="500"/>
      <c r="DO30" s="500"/>
      <c r="DP30" s="500"/>
      <c r="DQ30" s="500"/>
      <c r="DR30" s="500"/>
      <c r="DS30" s="500"/>
    </row>
    <row r="31" spans="1:123">
      <c r="A31" s="507" t="s">
        <v>66</v>
      </c>
      <c r="B31" s="508"/>
      <c r="C31" s="508"/>
      <c r="D31" s="508"/>
      <c r="E31" s="508"/>
      <c r="F31" s="508"/>
      <c r="G31" s="509"/>
      <c r="H31" s="477" t="s">
        <v>67</v>
      </c>
      <c r="I31" s="477"/>
      <c r="J31" s="477"/>
      <c r="K31" s="477"/>
      <c r="L31" s="477"/>
      <c r="M31" s="477"/>
      <c r="N31" s="477"/>
      <c r="O31" s="477" t="s">
        <v>68</v>
      </c>
      <c r="P31" s="477"/>
      <c r="Q31" s="477"/>
      <c r="R31" s="477"/>
      <c r="S31" s="477"/>
      <c r="T31" s="477"/>
      <c r="U31" s="477"/>
      <c r="V31" s="507" t="s">
        <v>70</v>
      </c>
      <c r="W31" s="508"/>
      <c r="X31" s="508"/>
      <c r="Y31" s="508"/>
      <c r="Z31" s="508"/>
      <c r="AA31" s="508"/>
      <c r="AB31" s="508"/>
      <c r="AC31" s="509"/>
      <c r="AD31" s="507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9"/>
      <c r="AQ31" s="501">
        <v>54500</v>
      </c>
      <c r="AR31" s="502"/>
      <c r="AS31" s="502"/>
      <c r="AT31" s="502"/>
      <c r="AU31" s="502"/>
      <c r="AV31" s="502"/>
      <c r="AW31" s="502"/>
      <c r="AX31" s="502"/>
      <c r="AY31" s="503"/>
      <c r="AZ31" s="504"/>
      <c r="BA31" s="505"/>
      <c r="BB31" s="505"/>
      <c r="BC31" s="505"/>
      <c r="BD31" s="505"/>
      <c r="BE31" s="505"/>
      <c r="BF31" s="505"/>
      <c r="BG31" s="505"/>
      <c r="BH31" s="506"/>
      <c r="BI31" s="504"/>
      <c r="BJ31" s="505"/>
      <c r="BK31" s="505"/>
      <c r="BL31" s="505"/>
      <c r="BM31" s="505"/>
      <c r="BN31" s="505"/>
      <c r="BO31" s="505"/>
      <c r="BP31" s="505"/>
      <c r="BQ31" s="506"/>
      <c r="BR31" s="501">
        <v>54500</v>
      </c>
      <c r="BS31" s="502"/>
      <c r="BT31" s="502"/>
      <c r="BU31" s="502"/>
      <c r="BV31" s="502"/>
      <c r="BW31" s="502"/>
      <c r="BX31" s="502"/>
      <c r="BY31" s="502"/>
      <c r="BZ31" s="503"/>
      <c r="CA31" s="504"/>
      <c r="CB31" s="505"/>
      <c r="CC31" s="505"/>
      <c r="CD31" s="505"/>
      <c r="CE31" s="505"/>
      <c r="CF31" s="505"/>
      <c r="CG31" s="505"/>
      <c r="CH31" s="505"/>
      <c r="CI31" s="506"/>
      <c r="CJ31" s="504"/>
      <c r="CK31" s="505"/>
      <c r="CL31" s="505"/>
      <c r="CM31" s="505"/>
      <c r="CN31" s="505"/>
      <c r="CO31" s="505"/>
      <c r="CP31" s="505"/>
      <c r="CQ31" s="505"/>
      <c r="CR31" s="506"/>
      <c r="CS31" s="499">
        <v>54500</v>
      </c>
      <c r="CT31" s="500"/>
      <c r="CU31" s="500"/>
      <c r="CV31" s="500"/>
      <c r="CW31" s="500"/>
      <c r="CX31" s="500"/>
      <c r="CY31" s="500"/>
      <c r="CZ31" s="500"/>
      <c r="DA31" s="500"/>
      <c r="DB31" s="504"/>
      <c r="DC31" s="505"/>
      <c r="DD31" s="505"/>
      <c r="DE31" s="505"/>
      <c r="DF31" s="505"/>
      <c r="DG31" s="505"/>
      <c r="DH31" s="505"/>
      <c r="DI31" s="505"/>
      <c r="DJ31" s="506"/>
      <c r="DK31" s="504"/>
      <c r="DL31" s="505"/>
      <c r="DM31" s="505"/>
      <c r="DN31" s="505"/>
      <c r="DO31" s="505"/>
      <c r="DP31" s="505"/>
      <c r="DQ31" s="505"/>
      <c r="DR31" s="505"/>
      <c r="DS31" s="506"/>
    </row>
    <row r="32" spans="1:123">
      <c r="A32" s="507" t="s">
        <v>66</v>
      </c>
      <c r="B32" s="508"/>
      <c r="C32" s="508"/>
      <c r="D32" s="508"/>
      <c r="E32" s="508"/>
      <c r="F32" s="508"/>
      <c r="G32" s="509"/>
      <c r="H32" s="477" t="s">
        <v>67</v>
      </c>
      <c r="I32" s="477"/>
      <c r="J32" s="477"/>
      <c r="K32" s="477"/>
      <c r="L32" s="477"/>
      <c r="M32" s="477"/>
      <c r="N32" s="477"/>
      <c r="O32" s="477" t="s">
        <v>68</v>
      </c>
      <c r="P32" s="477"/>
      <c r="Q32" s="477"/>
      <c r="R32" s="477"/>
      <c r="S32" s="477"/>
      <c r="T32" s="477"/>
      <c r="U32" s="477"/>
      <c r="V32" s="507" t="s">
        <v>71</v>
      </c>
      <c r="W32" s="508"/>
      <c r="X32" s="508"/>
      <c r="Y32" s="508"/>
      <c r="Z32" s="508"/>
      <c r="AA32" s="508"/>
      <c r="AB32" s="508"/>
      <c r="AC32" s="509"/>
      <c r="AD32" s="507" t="s">
        <v>72</v>
      </c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9"/>
      <c r="AQ32" s="501">
        <v>1093006</v>
      </c>
      <c r="AR32" s="502"/>
      <c r="AS32" s="502"/>
      <c r="AT32" s="502"/>
      <c r="AU32" s="502"/>
      <c r="AV32" s="502"/>
      <c r="AW32" s="502"/>
      <c r="AX32" s="502"/>
      <c r="AY32" s="503"/>
      <c r="AZ32" s="504"/>
      <c r="BA32" s="505"/>
      <c r="BB32" s="505"/>
      <c r="BC32" s="505"/>
      <c r="BD32" s="505"/>
      <c r="BE32" s="505"/>
      <c r="BF32" s="505"/>
      <c r="BG32" s="505"/>
      <c r="BH32" s="506"/>
      <c r="BI32" s="504"/>
      <c r="BJ32" s="505"/>
      <c r="BK32" s="505"/>
      <c r="BL32" s="505"/>
      <c r="BM32" s="505"/>
      <c r="BN32" s="505"/>
      <c r="BO32" s="505"/>
      <c r="BP32" s="505"/>
      <c r="BQ32" s="506"/>
      <c r="BR32" s="501">
        <v>1093006</v>
      </c>
      <c r="BS32" s="502"/>
      <c r="BT32" s="502"/>
      <c r="BU32" s="502"/>
      <c r="BV32" s="502"/>
      <c r="BW32" s="502"/>
      <c r="BX32" s="502"/>
      <c r="BY32" s="502"/>
      <c r="BZ32" s="503"/>
      <c r="CA32" s="504"/>
      <c r="CB32" s="505"/>
      <c r="CC32" s="505"/>
      <c r="CD32" s="505"/>
      <c r="CE32" s="505"/>
      <c r="CF32" s="505"/>
      <c r="CG32" s="505"/>
      <c r="CH32" s="505"/>
      <c r="CI32" s="506"/>
      <c r="CJ32" s="504"/>
      <c r="CK32" s="505"/>
      <c r="CL32" s="505"/>
      <c r="CM32" s="505"/>
      <c r="CN32" s="505"/>
      <c r="CO32" s="505"/>
      <c r="CP32" s="505"/>
      <c r="CQ32" s="505"/>
      <c r="CR32" s="506"/>
      <c r="CS32" s="499">
        <v>1093006</v>
      </c>
      <c r="CT32" s="500"/>
      <c r="CU32" s="500"/>
      <c r="CV32" s="500"/>
      <c r="CW32" s="500"/>
      <c r="CX32" s="500"/>
      <c r="CY32" s="500"/>
      <c r="CZ32" s="500"/>
      <c r="DA32" s="500"/>
      <c r="DB32" s="504"/>
      <c r="DC32" s="505"/>
      <c r="DD32" s="505"/>
      <c r="DE32" s="505"/>
      <c r="DF32" s="505"/>
      <c r="DG32" s="505"/>
      <c r="DH32" s="505"/>
      <c r="DI32" s="505"/>
      <c r="DJ32" s="506"/>
      <c r="DK32" s="504"/>
      <c r="DL32" s="505"/>
      <c r="DM32" s="505"/>
      <c r="DN32" s="505"/>
      <c r="DO32" s="505"/>
      <c r="DP32" s="505"/>
      <c r="DQ32" s="505"/>
      <c r="DR32" s="505"/>
      <c r="DS32" s="506"/>
    </row>
    <row r="33" spans="1:123">
      <c r="A33" s="507" t="s">
        <v>66</v>
      </c>
      <c r="B33" s="508"/>
      <c r="C33" s="508"/>
      <c r="D33" s="508"/>
      <c r="E33" s="508"/>
      <c r="F33" s="508"/>
      <c r="G33" s="509"/>
      <c r="H33" s="477" t="s">
        <v>67</v>
      </c>
      <c r="I33" s="477"/>
      <c r="J33" s="477"/>
      <c r="K33" s="477"/>
      <c r="L33" s="477"/>
      <c r="M33" s="477"/>
      <c r="N33" s="477"/>
      <c r="O33" s="477" t="s">
        <v>68</v>
      </c>
      <c r="P33" s="477"/>
      <c r="Q33" s="477"/>
      <c r="R33" s="477"/>
      <c r="S33" s="477"/>
      <c r="T33" s="477"/>
      <c r="U33" s="477"/>
      <c r="V33" s="507" t="s">
        <v>73</v>
      </c>
      <c r="W33" s="508"/>
      <c r="X33" s="508"/>
      <c r="Y33" s="508"/>
      <c r="Z33" s="508"/>
      <c r="AA33" s="508"/>
      <c r="AB33" s="508"/>
      <c r="AC33" s="509"/>
      <c r="AD33" s="507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9"/>
      <c r="AQ33" s="501">
        <v>1309603</v>
      </c>
      <c r="AR33" s="502"/>
      <c r="AS33" s="502"/>
      <c r="AT33" s="502"/>
      <c r="AU33" s="502"/>
      <c r="AV33" s="502"/>
      <c r="AW33" s="502"/>
      <c r="AX33" s="502"/>
      <c r="AY33" s="503"/>
      <c r="AZ33" s="504"/>
      <c r="BA33" s="505"/>
      <c r="BB33" s="505"/>
      <c r="BC33" s="505"/>
      <c r="BD33" s="505"/>
      <c r="BE33" s="505"/>
      <c r="BF33" s="505"/>
      <c r="BG33" s="505"/>
      <c r="BH33" s="506"/>
      <c r="BI33" s="504"/>
      <c r="BJ33" s="505"/>
      <c r="BK33" s="505"/>
      <c r="BL33" s="505"/>
      <c r="BM33" s="505"/>
      <c r="BN33" s="505"/>
      <c r="BO33" s="505"/>
      <c r="BP33" s="505"/>
      <c r="BQ33" s="506"/>
      <c r="BR33" s="501">
        <v>1309603</v>
      </c>
      <c r="BS33" s="502"/>
      <c r="BT33" s="502"/>
      <c r="BU33" s="502"/>
      <c r="BV33" s="502"/>
      <c r="BW33" s="502"/>
      <c r="BX33" s="502"/>
      <c r="BY33" s="502"/>
      <c r="BZ33" s="503"/>
      <c r="CA33" s="504"/>
      <c r="CB33" s="505"/>
      <c r="CC33" s="505"/>
      <c r="CD33" s="505"/>
      <c r="CE33" s="505"/>
      <c r="CF33" s="505"/>
      <c r="CG33" s="505"/>
      <c r="CH33" s="505"/>
      <c r="CI33" s="506"/>
      <c r="CJ33" s="504"/>
      <c r="CK33" s="505"/>
      <c r="CL33" s="505"/>
      <c r="CM33" s="505"/>
      <c r="CN33" s="505"/>
      <c r="CO33" s="505"/>
      <c r="CP33" s="505"/>
      <c r="CQ33" s="505"/>
      <c r="CR33" s="506"/>
      <c r="CS33" s="499">
        <v>1309603</v>
      </c>
      <c r="CT33" s="500"/>
      <c r="CU33" s="500"/>
      <c r="CV33" s="500"/>
      <c r="CW33" s="500"/>
      <c r="CX33" s="500"/>
      <c r="CY33" s="500"/>
      <c r="CZ33" s="500"/>
      <c r="DA33" s="500"/>
      <c r="DB33" s="504"/>
      <c r="DC33" s="505"/>
      <c r="DD33" s="505"/>
      <c r="DE33" s="505"/>
      <c r="DF33" s="505"/>
      <c r="DG33" s="505"/>
      <c r="DH33" s="505"/>
      <c r="DI33" s="505"/>
      <c r="DJ33" s="506"/>
      <c r="DK33" s="504"/>
      <c r="DL33" s="505"/>
      <c r="DM33" s="505"/>
      <c r="DN33" s="505"/>
      <c r="DO33" s="505"/>
      <c r="DP33" s="505"/>
      <c r="DQ33" s="505"/>
      <c r="DR33" s="505"/>
      <c r="DS33" s="506"/>
    </row>
    <row r="34" spans="1:123">
      <c r="A34" s="516" t="s">
        <v>74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8"/>
      <c r="AD34" s="507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9"/>
      <c r="AQ34" s="513">
        <f>SUM(AQ30:AY33)</f>
        <v>6121335</v>
      </c>
      <c r="AR34" s="514"/>
      <c r="AS34" s="514"/>
      <c r="AT34" s="514"/>
      <c r="AU34" s="514"/>
      <c r="AV34" s="514"/>
      <c r="AW34" s="514"/>
      <c r="AX34" s="514"/>
      <c r="AY34" s="515"/>
      <c r="AZ34" s="510" t="s">
        <v>75</v>
      </c>
      <c r="BA34" s="511"/>
      <c r="BB34" s="511"/>
      <c r="BC34" s="511"/>
      <c r="BD34" s="511"/>
      <c r="BE34" s="511"/>
      <c r="BF34" s="511"/>
      <c r="BG34" s="511"/>
      <c r="BH34" s="512"/>
      <c r="BI34" s="510" t="s">
        <v>75</v>
      </c>
      <c r="BJ34" s="511"/>
      <c r="BK34" s="511"/>
      <c r="BL34" s="511"/>
      <c r="BM34" s="511"/>
      <c r="BN34" s="511"/>
      <c r="BO34" s="511"/>
      <c r="BP34" s="511"/>
      <c r="BQ34" s="512"/>
      <c r="BR34" s="513">
        <f>SUM(BR30:BZ33)</f>
        <v>6121335</v>
      </c>
      <c r="BS34" s="519"/>
      <c r="BT34" s="519"/>
      <c r="BU34" s="519"/>
      <c r="BV34" s="519"/>
      <c r="BW34" s="519"/>
      <c r="BX34" s="519"/>
      <c r="BY34" s="519"/>
      <c r="BZ34" s="520"/>
      <c r="CA34" s="510" t="s">
        <v>75</v>
      </c>
      <c r="CB34" s="511"/>
      <c r="CC34" s="511"/>
      <c r="CD34" s="511"/>
      <c r="CE34" s="511"/>
      <c r="CF34" s="511"/>
      <c r="CG34" s="511"/>
      <c r="CH34" s="511"/>
      <c r="CI34" s="512"/>
      <c r="CJ34" s="510" t="s">
        <v>75</v>
      </c>
      <c r="CK34" s="511"/>
      <c r="CL34" s="511"/>
      <c r="CM34" s="511"/>
      <c r="CN34" s="511"/>
      <c r="CO34" s="511"/>
      <c r="CP34" s="511"/>
      <c r="CQ34" s="511"/>
      <c r="CR34" s="512"/>
      <c r="CS34" s="513">
        <f>SUM(CS30:DA33)</f>
        <v>6121335</v>
      </c>
      <c r="CT34" s="514"/>
      <c r="CU34" s="514"/>
      <c r="CV34" s="514"/>
      <c r="CW34" s="514"/>
      <c r="CX34" s="514"/>
      <c r="CY34" s="514"/>
      <c r="CZ34" s="514"/>
      <c r="DA34" s="515"/>
      <c r="DB34" s="510" t="s">
        <v>75</v>
      </c>
      <c r="DC34" s="511"/>
      <c r="DD34" s="511"/>
      <c r="DE34" s="511"/>
      <c r="DF34" s="511"/>
      <c r="DG34" s="511"/>
      <c r="DH34" s="511"/>
      <c r="DI34" s="511"/>
      <c r="DJ34" s="512"/>
      <c r="DK34" s="510" t="s">
        <v>75</v>
      </c>
      <c r="DL34" s="511"/>
      <c r="DM34" s="511"/>
      <c r="DN34" s="511"/>
      <c r="DO34" s="511"/>
      <c r="DP34" s="511"/>
      <c r="DQ34" s="511"/>
      <c r="DR34" s="511"/>
      <c r="DS34" s="512"/>
    </row>
    <row r="35" spans="1:123">
      <c r="A35" s="477" t="s">
        <v>66</v>
      </c>
      <c r="B35" s="477"/>
      <c r="C35" s="477"/>
      <c r="D35" s="477"/>
      <c r="E35" s="477"/>
      <c r="F35" s="477"/>
      <c r="G35" s="477"/>
      <c r="H35" s="477" t="s">
        <v>67</v>
      </c>
      <c r="I35" s="477"/>
      <c r="J35" s="477"/>
      <c r="K35" s="477"/>
      <c r="L35" s="477"/>
      <c r="M35" s="477"/>
      <c r="N35" s="477"/>
      <c r="O35" s="477" t="s">
        <v>76</v>
      </c>
      <c r="P35" s="477"/>
      <c r="Q35" s="477"/>
      <c r="R35" s="477"/>
      <c r="S35" s="477"/>
      <c r="T35" s="477"/>
      <c r="U35" s="477"/>
      <c r="V35" s="477" t="s">
        <v>73</v>
      </c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501">
        <v>861038</v>
      </c>
      <c r="AR35" s="502"/>
      <c r="AS35" s="502"/>
      <c r="AT35" s="502"/>
      <c r="AU35" s="502"/>
      <c r="AV35" s="502"/>
      <c r="AW35" s="502"/>
      <c r="AX35" s="502"/>
      <c r="AY35" s="503"/>
      <c r="AZ35" s="500"/>
      <c r="BA35" s="500"/>
      <c r="BB35" s="500"/>
      <c r="BC35" s="500"/>
      <c r="BD35" s="500"/>
      <c r="BE35" s="500"/>
      <c r="BF35" s="500"/>
      <c r="BG35" s="500"/>
      <c r="BH35" s="500"/>
      <c r="BI35" s="500"/>
      <c r="BJ35" s="500"/>
      <c r="BK35" s="500"/>
      <c r="BL35" s="500"/>
      <c r="BM35" s="500"/>
      <c r="BN35" s="500"/>
      <c r="BO35" s="500"/>
      <c r="BP35" s="500"/>
      <c r="BQ35" s="500"/>
      <c r="BR35" s="499">
        <v>895479</v>
      </c>
      <c r="BS35" s="500"/>
      <c r="BT35" s="500"/>
      <c r="BU35" s="500"/>
      <c r="BV35" s="500"/>
      <c r="BW35" s="500"/>
      <c r="BX35" s="500"/>
      <c r="BY35" s="500"/>
      <c r="BZ35" s="500"/>
      <c r="CA35" s="500"/>
      <c r="CB35" s="500"/>
      <c r="CC35" s="500"/>
      <c r="CD35" s="500"/>
      <c r="CE35" s="500"/>
      <c r="CF35" s="500"/>
      <c r="CG35" s="500"/>
      <c r="CH35" s="500"/>
      <c r="CI35" s="500"/>
      <c r="CJ35" s="500"/>
      <c r="CK35" s="500"/>
      <c r="CL35" s="500"/>
      <c r="CM35" s="500"/>
      <c r="CN35" s="500"/>
      <c r="CO35" s="500"/>
      <c r="CP35" s="500"/>
      <c r="CQ35" s="500"/>
      <c r="CR35" s="500"/>
      <c r="CS35" s="499">
        <v>931298</v>
      </c>
      <c r="CT35" s="500"/>
      <c r="CU35" s="500"/>
      <c r="CV35" s="500"/>
      <c r="CW35" s="500"/>
      <c r="CX35" s="500"/>
      <c r="CY35" s="500"/>
      <c r="CZ35" s="500"/>
      <c r="DA35" s="500"/>
      <c r="DB35" s="500"/>
      <c r="DC35" s="500"/>
      <c r="DD35" s="500"/>
      <c r="DE35" s="500"/>
      <c r="DF35" s="500"/>
      <c r="DG35" s="500"/>
      <c r="DH35" s="500"/>
      <c r="DI35" s="500"/>
      <c r="DJ35" s="500"/>
      <c r="DK35" s="500"/>
      <c r="DL35" s="500"/>
      <c r="DM35" s="500"/>
      <c r="DN35" s="500"/>
      <c r="DO35" s="500"/>
      <c r="DP35" s="500"/>
      <c r="DQ35" s="500"/>
      <c r="DR35" s="500"/>
      <c r="DS35" s="500"/>
    </row>
    <row r="36" spans="1:123">
      <c r="A36" s="521" t="s">
        <v>74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2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4"/>
      <c r="AQ36" s="513">
        <f>SUM(AQ35:AX35)</f>
        <v>861038</v>
      </c>
      <c r="AR36" s="514"/>
      <c r="AS36" s="514"/>
      <c r="AT36" s="514"/>
      <c r="AU36" s="514"/>
      <c r="AV36" s="514"/>
      <c r="AW36" s="514"/>
      <c r="AX36" s="514"/>
      <c r="AY36" s="515"/>
      <c r="AZ36" s="510" t="s">
        <v>75</v>
      </c>
      <c r="BA36" s="511"/>
      <c r="BB36" s="511"/>
      <c r="BC36" s="511"/>
      <c r="BD36" s="511"/>
      <c r="BE36" s="511"/>
      <c r="BF36" s="511"/>
      <c r="BG36" s="511"/>
      <c r="BH36" s="512"/>
      <c r="BI36" s="510" t="s">
        <v>75</v>
      </c>
      <c r="BJ36" s="511"/>
      <c r="BK36" s="511"/>
      <c r="BL36" s="511"/>
      <c r="BM36" s="511"/>
      <c r="BN36" s="511"/>
      <c r="BO36" s="511"/>
      <c r="BP36" s="511"/>
      <c r="BQ36" s="512"/>
      <c r="BR36" s="513">
        <f>SUM(BR35:BY35)</f>
        <v>895479</v>
      </c>
      <c r="BS36" s="514"/>
      <c r="BT36" s="514"/>
      <c r="BU36" s="514"/>
      <c r="BV36" s="514"/>
      <c r="BW36" s="514"/>
      <c r="BX36" s="514"/>
      <c r="BY36" s="514"/>
      <c r="BZ36" s="515"/>
      <c r="CA36" s="510" t="s">
        <v>75</v>
      </c>
      <c r="CB36" s="511"/>
      <c r="CC36" s="511"/>
      <c r="CD36" s="511"/>
      <c r="CE36" s="511"/>
      <c r="CF36" s="511"/>
      <c r="CG36" s="511"/>
      <c r="CH36" s="511"/>
      <c r="CI36" s="512"/>
      <c r="CJ36" s="510" t="s">
        <v>75</v>
      </c>
      <c r="CK36" s="511"/>
      <c r="CL36" s="511"/>
      <c r="CM36" s="511"/>
      <c r="CN36" s="511"/>
      <c r="CO36" s="511"/>
      <c r="CP36" s="511"/>
      <c r="CQ36" s="511"/>
      <c r="CR36" s="512"/>
      <c r="CS36" s="513">
        <f>SUM(CS35:CZ35)</f>
        <v>931298</v>
      </c>
      <c r="CT36" s="514"/>
      <c r="CU36" s="514"/>
      <c r="CV36" s="514"/>
      <c r="CW36" s="514"/>
      <c r="CX36" s="514"/>
      <c r="CY36" s="514"/>
      <c r="CZ36" s="514"/>
      <c r="DA36" s="515"/>
      <c r="DB36" s="510" t="s">
        <v>75</v>
      </c>
      <c r="DC36" s="511"/>
      <c r="DD36" s="511"/>
      <c r="DE36" s="511"/>
      <c r="DF36" s="511"/>
      <c r="DG36" s="511"/>
      <c r="DH36" s="511"/>
      <c r="DI36" s="511"/>
      <c r="DJ36" s="512"/>
      <c r="DK36" s="510" t="s">
        <v>75</v>
      </c>
      <c r="DL36" s="511"/>
      <c r="DM36" s="511"/>
      <c r="DN36" s="511"/>
      <c r="DO36" s="511"/>
      <c r="DP36" s="511"/>
      <c r="DQ36" s="511"/>
      <c r="DR36" s="511"/>
      <c r="DS36" s="512"/>
    </row>
    <row r="37" spans="1:123">
      <c r="A37" s="477" t="s">
        <v>66</v>
      </c>
      <c r="B37" s="477"/>
      <c r="C37" s="477"/>
      <c r="D37" s="477"/>
      <c r="E37" s="477"/>
      <c r="F37" s="477"/>
      <c r="G37" s="477"/>
      <c r="H37" s="477" t="s">
        <v>67</v>
      </c>
      <c r="I37" s="477"/>
      <c r="J37" s="477"/>
      <c r="K37" s="477"/>
      <c r="L37" s="477"/>
      <c r="M37" s="477"/>
      <c r="N37" s="477"/>
      <c r="O37" s="477" t="s">
        <v>77</v>
      </c>
      <c r="P37" s="477"/>
      <c r="Q37" s="477"/>
      <c r="R37" s="477"/>
      <c r="S37" s="477"/>
      <c r="T37" s="477"/>
      <c r="U37" s="477"/>
      <c r="V37" s="477" t="s">
        <v>69</v>
      </c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99">
        <v>2714710</v>
      </c>
      <c r="AR37" s="500"/>
      <c r="AS37" s="500"/>
      <c r="AT37" s="500"/>
      <c r="AU37" s="500"/>
      <c r="AV37" s="500"/>
      <c r="AW37" s="500"/>
      <c r="AX37" s="500"/>
      <c r="AY37" s="500"/>
      <c r="AZ37" s="500"/>
      <c r="BA37" s="500"/>
      <c r="BB37" s="500"/>
      <c r="BC37" s="500"/>
      <c r="BD37" s="500"/>
      <c r="BE37" s="500"/>
      <c r="BF37" s="500"/>
      <c r="BG37" s="500"/>
      <c r="BH37" s="500"/>
      <c r="BI37" s="500"/>
      <c r="BJ37" s="500"/>
      <c r="BK37" s="500"/>
      <c r="BL37" s="500"/>
      <c r="BM37" s="500"/>
      <c r="BN37" s="500"/>
      <c r="BO37" s="500"/>
      <c r="BP37" s="500"/>
      <c r="BQ37" s="500"/>
      <c r="BR37" s="499">
        <v>2714710</v>
      </c>
      <c r="BS37" s="500"/>
      <c r="BT37" s="500"/>
      <c r="BU37" s="500"/>
      <c r="BV37" s="500"/>
      <c r="BW37" s="500"/>
      <c r="BX37" s="500"/>
      <c r="BY37" s="500"/>
      <c r="BZ37" s="500"/>
      <c r="CA37" s="500"/>
      <c r="CB37" s="500"/>
      <c r="CC37" s="500"/>
      <c r="CD37" s="500"/>
      <c r="CE37" s="500"/>
      <c r="CF37" s="500"/>
      <c r="CG37" s="500"/>
      <c r="CH37" s="500"/>
      <c r="CI37" s="500"/>
      <c r="CJ37" s="500"/>
      <c r="CK37" s="500"/>
      <c r="CL37" s="500"/>
      <c r="CM37" s="500"/>
      <c r="CN37" s="500"/>
      <c r="CO37" s="500"/>
      <c r="CP37" s="500"/>
      <c r="CQ37" s="500"/>
      <c r="CR37" s="500"/>
      <c r="CS37" s="499">
        <v>2714710</v>
      </c>
      <c r="CT37" s="500"/>
      <c r="CU37" s="500"/>
      <c r="CV37" s="500"/>
      <c r="CW37" s="500"/>
      <c r="CX37" s="500"/>
      <c r="CY37" s="500"/>
      <c r="CZ37" s="500"/>
      <c r="DA37" s="500"/>
      <c r="DB37" s="500"/>
      <c r="DC37" s="500"/>
      <c r="DD37" s="500"/>
      <c r="DE37" s="500"/>
      <c r="DF37" s="500"/>
      <c r="DG37" s="500"/>
      <c r="DH37" s="500"/>
      <c r="DI37" s="500"/>
      <c r="DJ37" s="500"/>
      <c r="DK37" s="500"/>
      <c r="DL37" s="500"/>
      <c r="DM37" s="500"/>
      <c r="DN37" s="500"/>
      <c r="DO37" s="500"/>
      <c r="DP37" s="500"/>
      <c r="DQ37" s="500"/>
      <c r="DR37" s="500"/>
      <c r="DS37" s="500"/>
    </row>
    <row r="38" spans="1:123">
      <c r="A38" s="507" t="s">
        <v>66</v>
      </c>
      <c r="B38" s="508"/>
      <c r="C38" s="508"/>
      <c r="D38" s="508"/>
      <c r="E38" s="508"/>
      <c r="F38" s="508"/>
      <c r="G38" s="509"/>
      <c r="H38" s="477" t="s">
        <v>67</v>
      </c>
      <c r="I38" s="477"/>
      <c r="J38" s="477"/>
      <c r="K38" s="477"/>
      <c r="L38" s="477"/>
      <c r="M38" s="477"/>
      <c r="N38" s="477"/>
      <c r="O38" s="477" t="s">
        <v>77</v>
      </c>
      <c r="P38" s="477"/>
      <c r="Q38" s="477"/>
      <c r="R38" s="477"/>
      <c r="S38" s="477"/>
      <c r="T38" s="477"/>
      <c r="U38" s="477"/>
      <c r="V38" s="507" t="s">
        <v>70</v>
      </c>
      <c r="W38" s="508"/>
      <c r="X38" s="508"/>
      <c r="Y38" s="508"/>
      <c r="Z38" s="508"/>
      <c r="AA38" s="508"/>
      <c r="AB38" s="508"/>
      <c r="AC38" s="509"/>
      <c r="AD38" s="507" t="s">
        <v>78</v>
      </c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9"/>
      <c r="AQ38" s="501">
        <v>186250</v>
      </c>
      <c r="AR38" s="502"/>
      <c r="AS38" s="502"/>
      <c r="AT38" s="502"/>
      <c r="AU38" s="502"/>
      <c r="AV38" s="502"/>
      <c r="AW38" s="502"/>
      <c r="AX38" s="502"/>
      <c r="AY38" s="503"/>
      <c r="AZ38" s="504"/>
      <c r="BA38" s="505"/>
      <c r="BB38" s="505"/>
      <c r="BC38" s="505"/>
      <c r="BD38" s="505"/>
      <c r="BE38" s="505"/>
      <c r="BF38" s="505"/>
      <c r="BG38" s="505"/>
      <c r="BH38" s="506"/>
      <c r="BI38" s="504"/>
      <c r="BJ38" s="505"/>
      <c r="BK38" s="505"/>
      <c r="BL38" s="505"/>
      <c r="BM38" s="505"/>
      <c r="BN38" s="505"/>
      <c r="BO38" s="505"/>
      <c r="BP38" s="505"/>
      <c r="BQ38" s="506"/>
      <c r="BR38" s="499">
        <v>186250</v>
      </c>
      <c r="BS38" s="500"/>
      <c r="BT38" s="500"/>
      <c r="BU38" s="500"/>
      <c r="BV38" s="500"/>
      <c r="BW38" s="500"/>
      <c r="BX38" s="500"/>
      <c r="BY38" s="500"/>
      <c r="BZ38" s="500"/>
      <c r="CA38" s="504"/>
      <c r="CB38" s="505"/>
      <c r="CC38" s="505"/>
      <c r="CD38" s="505"/>
      <c r="CE38" s="505"/>
      <c r="CF38" s="505"/>
      <c r="CG38" s="505"/>
      <c r="CH38" s="505"/>
      <c r="CI38" s="506"/>
      <c r="CJ38" s="504"/>
      <c r="CK38" s="505"/>
      <c r="CL38" s="505"/>
      <c r="CM38" s="505"/>
      <c r="CN38" s="505"/>
      <c r="CO38" s="505"/>
      <c r="CP38" s="505"/>
      <c r="CQ38" s="505"/>
      <c r="CR38" s="506"/>
      <c r="CS38" s="499">
        <v>186250</v>
      </c>
      <c r="CT38" s="500"/>
      <c r="CU38" s="500"/>
      <c r="CV38" s="500"/>
      <c r="CW38" s="500"/>
      <c r="CX38" s="500"/>
      <c r="CY38" s="500"/>
      <c r="CZ38" s="500"/>
      <c r="DA38" s="500"/>
      <c r="DB38" s="504"/>
      <c r="DC38" s="505"/>
      <c r="DD38" s="505"/>
      <c r="DE38" s="505"/>
      <c r="DF38" s="505"/>
      <c r="DG38" s="505"/>
      <c r="DH38" s="505"/>
      <c r="DI38" s="505"/>
      <c r="DJ38" s="506"/>
      <c r="DK38" s="504"/>
      <c r="DL38" s="505"/>
      <c r="DM38" s="505"/>
      <c r="DN38" s="505"/>
      <c r="DO38" s="505"/>
      <c r="DP38" s="505"/>
      <c r="DQ38" s="505"/>
      <c r="DR38" s="505"/>
      <c r="DS38" s="506"/>
    </row>
    <row r="39" spans="1:123">
      <c r="A39" s="477" t="s">
        <v>66</v>
      </c>
      <c r="B39" s="477"/>
      <c r="C39" s="477"/>
      <c r="D39" s="477"/>
      <c r="E39" s="477"/>
      <c r="F39" s="477"/>
      <c r="G39" s="477"/>
      <c r="H39" s="477" t="s">
        <v>67</v>
      </c>
      <c r="I39" s="477"/>
      <c r="J39" s="477"/>
      <c r="K39" s="477"/>
      <c r="L39" s="477"/>
      <c r="M39" s="477"/>
      <c r="N39" s="477"/>
      <c r="O39" s="477" t="s">
        <v>77</v>
      </c>
      <c r="P39" s="477"/>
      <c r="Q39" s="477"/>
      <c r="R39" s="477"/>
      <c r="S39" s="477"/>
      <c r="T39" s="477"/>
      <c r="U39" s="477"/>
      <c r="V39" s="507" t="s">
        <v>71</v>
      </c>
      <c r="W39" s="508"/>
      <c r="X39" s="508"/>
      <c r="Y39" s="508"/>
      <c r="Z39" s="508"/>
      <c r="AA39" s="508"/>
      <c r="AB39" s="508"/>
      <c r="AC39" s="509"/>
      <c r="AD39" s="507" t="s">
        <v>72</v>
      </c>
      <c r="AE39" s="508"/>
      <c r="AF39" s="508"/>
      <c r="AG39" s="508"/>
      <c r="AH39" s="508"/>
      <c r="AI39" s="508"/>
      <c r="AJ39" s="508"/>
      <c r="AK39" s="508"/>
      <c r="AL39" s="508"/>
      <c r="AM39" s="508"/>
      <c r="AN39" s="508"/>
      <c r="AO39" s="508"/>
      <c r="AP39" s="509"/>
      <c r="AQ39" s="501">
        <v>804743</v>
      </c>
      <c r="AR39" s="505"/>
      <c r="AS39" s="505"/>
      <c r="AT39" s="505"/>
      <c r="AU39" s="505"/>
      <c r="AV39" s="505"/>
      <c r="AW39" s="505"/>
      <c r="AX39" s="505"/>
      <c r="AY39" s="506"/>
      <c r="AZ39" s="504"/>
      <c r="BA39" s="505"/>
      <c r="BB39" s="505"/>
      <c r="BC39" s="505"/>
      <c r="BD39" s="505"/>
      <c r="BE39" s="505"/>
      <c r="BF39" s="505"/>
      <c r="BG39" s="505"/>
      <c r="BH39" s="506"/>
      <c r="BI39" s="504"/>
      <c r="BJ39" s="505"/>
      <c r="BK39" s="505"/>
      <c r="BL39" s="505"/>
      <c r="BM39" s="505"/>
      <c r="BN39" s="505"/>
      <c r="BO39" s="505"/>
      <c r="BP39" s="505"/>
      <c r="BQ39" s="506"/>
      <c r="BR39" s="499">
        <v>804743</v>
      </c>
      <c r="BS39" s="500"/>
      <c r="BT39" s="500"/>
      <c r="BU39" s="500"/>
      <c r="BV39" s="500"/>
      <c r="BW39" s="500"/>
      <c r="BX39" s="500"/>
      <c r="BY39" s="500"/>
      <c r="BZ39" s="500"/>
      <c r="CA39" s="504"/>
      <c r="CB39" s="505"/>
      <c r="CC39" s="505"/>
      <c r="CD39" s="505"/>
      <c r="CE39" s="505"/>
      <c r="CF39" s="505"/>
      <c r="CG39" s="505"/>
      <c r="CH39" s="505"/>
      <c r="CI39" s="506"/>
      <c r="CJ39" s="504"/>
      <c r="CK39" s="505"/>
      <c r="CL39" s="505"/>
      <c r="CM39" s="505"/>
      <c r="CN39" s="505"/>
      <c r="CO39" s="505"/>
      <c r="CP39" s="505"/>
      <c r="CQ39" s="505"/>
      <c r="CR39" s="506"/>
      <c r="CS39" s="499">
        <v>804743</v>
      </c>
      <c r="CT39" s="500"/>
      <c r="CU39" s="500"/>
      <c r="CV39" s="500"/>
      <c r="CW39" s="500"/>
      <c r="CX39" s="500"/>
      <c r="CY39" s="500"/>
      <c r="CZ39" s="500"/>
      <c r="DA39" s="500"/>
      <c r="DB39" s="504"/>
      <c r="DC39" s="505"/>
      <c r="DD39" s="505"/>
      <c r="DE39" s="505"/>
      <c r="DF39" s="505"/>
      <c r="DG39" s="505"/>
      <c r="DH39" s="505"/>
      <c r="DI39" s="505"/>
      <c r="DJ39" s="506"/>
      <c r="DK39" s="504"/>
      <c r="DL39" s="505"/>
      <c r="DM39" s="505"/>
      <c r="DN39" s="505"/>
      <c r="DO39" s="505"/>
      <c r="DP39" s="505"/>
      <c r="DQ39" s="505"/>
      <c r="DR39" s="505"/>
      <c r="DS39" s="506"/>
    </row>
    <row r="40" spans="1:123">
      <c r="A40" s="477" t="s">
        <v>66</v>
      </c>
      <c r="B40" s="477"/>
      <c r="C40" s="477"/>
      <c r="D40" s="477"/>
      <c r="E40" s="477"/>
      <c r="F40" s="477"/>
      <c r="G40" s="477"/>
      <c r="H40" s="477" t="s">
        <v>67</v>
      </c>
      <c r="I40" s="477"/>
      <c r="J40" s="477"/>
      <c r="K40" s="477"/>
      <c r="L40" s="477"/>
      <c r="M40" s="477"/>
      <c r="N40" s="477"/>
      <c r="O40" s="477" t="s">
        <v>77</v>
      </c>
      <c r="P40" s="477"/>
      <c r="Q40" s="477"/>
      <c r="R40" s="477"/>
      <c r="S40" s="477"/>
      <c r="T40" s="477"/>
      <c r="U40" s="477"/>
      <c r="V40" s="507" t="s">
        <v>73</v>
      </c>
      <c r="W40" s="508"/>
      <c r="X40" s="508"/>
      <c r="Y40" s="508"/>
      <c r="Z40" s="508"/>
      <c r="AA40" s="508"/>
      <c r="AB40" s="508"/>
      <c r="AC40" s="509"/>
      <c r="AD40" s="507" t="s">
        <v>79</v>
      </c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9"/>
      <c r="AQ40" s="501">
        <v>8640</v>
      </c>
      <c r="AR40" s="505"/>
      <c r="AS40" s="505"/>
      <c r="AT40" s="505"/>
      <c r="AU40" s="505"/>
      <c r="AV40" s="505"/>
      <c r="AW40" s="505"/>
      <c r="AX40" s="505"/>
      <c r="AY40" s="506"/>
      <c r="AZ40" s="504"/>
      <c r="BA40" s="505"/>
      <c r="BB40" s="505"/>
      <c r="BC40" s="505"/>
      <c r="BD40" s="505"/>
      <c r="BE40" s="505"/>
      <c r="BF40" s="505"/>
      <c r="BG40" s="505"/>
      <c r="BH40" s="506"/>
      <c r="BI40" s="504"/>
      <c r="BJ40" s="505"/>
      <c r="BK40" s="505"/>
      <c r="BL40" s="505"/>
      <c r="BM40" s="505"/>
      <c r="BN40" s="505"/>
      <c r="BO40" s="505"/>
      <c r="BP40" s="505"/>
      <c r="BQ40" s="506"/>
      <c r="BR40" s="499">
        <v>8640</v>
      </c>
      <c r="BS40" s="500"/>
      <c r="BT40" s="500"/>
      <c r="BU40" s="500"/>
      <c r="BV40" s="500"/>
      <c r="BW40" s="500"/>
      <c r="BX40" s="500"/>
      <c r="BY40" s="500"/>
      <c r="BZ40" s="500"/>
      <c r="CA40" s="504"/>
      <c r="CB40" s="505"/>
      <c r="CC40" s="505"/>
      <c r="CD40" s="505"/>
      <c r="CE40" s="505"/>
      <c r="CF40" s="505"/>
      <c r="CG40" s="505"/>
      <c r="CH40" s="505"/>
      <c r="CI40" s="506"/>
      <c r="CJ40" s="504"/>
      <c r="CK40" s="505"/>
      <c r="CL40" s="505"/>
      <c r="CM40" s="505"/>
      <c r="CN40" s="505"/>
      <c r="CO40" s="505"/>
      <c r="CP40" s="505"/>
      <c r="CQ40" s="505"/>
      <c r="CR40" s="506"/>
      <c r="CS40" s="499">
        <v>8640</v>
      </c>
      <c r="CT40" s="500"/>
      <c r="CU40" s="500"/>
      <c r="CV40" s="500"/>
      <c r="CW40" s="500"/>
      <c r="CX40" s="500"/>
      <c r="CY40" s="500"/>
      <c r="CZ40" s="500"/>
      <c r="DA40" s="500"/>
      <c r="DB40" s="504"/>
      <c r="DC40" s="505"/>
      <c r="DD40" s="505"/>
      <c r="DE40" s="505"/>
      <c r="DF40" s="505"/>
      <c r="DG40" s="505"/>
      <c r="DH40" s="505"/>
      <c r="DI40" s="505"/>
      <c r="DJ40" s="506"/>
      <c r="DK40" s="504"/>
      <c r="DL40" s="505"/>
      <c r="DM40" s="505"/>
      <c r="DN40" s="505"/>
      <c r="DO40" s="505"/>
      <c r="DP40" s="505"/>
      <c r="DQ40" s="505"/>
      <c r="DR40" s="505"/>
      <c r="DS40" s="506"/>
    </row>
    <row r="41" spans="1:123">
      <c r="A41" s="516" t="s">
        <v>74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8"/>
      <c r="AD41" s="507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9"/>
      <c r="AQ41" s="513">
        <f>SUM(AQ37:AY40)</f>
        <v>3714343</v>
      </c>
      <c r="AR41" s="514"/>
      <c r="AS41" s="514"/>
      <c r="AT41" s="514"/>
      <c r="AU41" s="514"/>
      <c r="AV41" s="514"/>
      <c r="AW41" s="514"/>
      <c r="AX41" s="514"/>
      <c r="AY41" s="515"/>
      <c r="AZ41" s="510" t="s">
        <v>75</v>
      </c>
      <c r="BA41" s="511"/>
      <c r="BB41" s="511"/>
      <c r="BC41" s="511"/>
      <c r="BD41" s="511"/>
      <c r="BE41" s="511"/>
      <c r="BF41" s="511"/>
      <c r="BG41" s="511"/>
      <c r="BH41" s="512"/>
      <c r="BI41" s="510" t="s">
        <v>75</v>
      </c>
      <c r="BJ41" s="511"/>
      <c r="BK41" s="511"/>
      <c r="BL41" s="511"/>
      <c r="BM41" s="511"/>
      <c r="BN41" s="511"/>
      <c r="BO41" s="511"/>
      <c r="BP41" s="511"/>
      <c r="BQ41" s="512"/>
      <c r="BR41" s="513">
        <f>SUM(BR37:BZ40)</f>
        <v>3714343</v>
      </c>
      <c r="BS41" s="514"/>
      <c r="BT41" s="514"/>
      <c r="BU41" s="514"/>
      <c r="BV41" s="514"/>
      <c r="BW41" s="514"/>
      <c r="BX41" s="514"/>
      <c r="BY41" s="514"/>
      <c r="BZ41" s="515"/>
      <c r="CA41" s="510" t="s">
        <v>75</v>
      </c>
      <c r="CB41" s="511"/>
      <c r="CC41" s="511"/>
      <c r="CD41" s="511"/>
      <c r="CE41" s="511"/>
      <c r="CF41" s="511"/>
      <c r="CG41" s="511"/>
      <c r="CH41" s="511"/>
      <c r="CI41" s="512"/>
      <c r="CJ41" s="510" t="s">
        <v>75</v>
      </c>
      <c r="CK41" s="511"/>
      <c r="CL41" s="511"/>
      <c r="CM41" s="511"/>
      <c r="CN41" s="511"/>
      <c r="CO41" s="511"/>
      <c r="CP41" s="511"/>
      <c r="CQ41" s="511"/>
      <c r="CR41" s="512"/>
      <c r="CS41" s="513">
        <f>SUM(CS37:DA40)</f>
        <v>3714343</v>
      </c>
      <c r="CT41" s="514"/>
      <c r="CU41" s="514"/>
      <c r="CV41" s="514"/>
      <c r="CW41" s="514"/>
      <c r="CX41" s="514"/>
      <c r="CY41" s="514"/>
      <c r="CZ41" s="514"/>
      <c r="DA41" s="515"/>
      <c r="DB41" s="510" t="s">
        <v>75</v>
      </c>
      <c r="DC41" s="511"/>
      <c r="DD41" s="511"/>
      <c r="DE41" s="511"/>
      <c r="DF41" s="511"/>
      <c r="DG41" s="511"/>
      <c r="DH41" s="511"/>
      <c r="DI41" s="511"/>
      <c r="DJ41" s="512"/>
      <c r="DK41" s="510" t="s">
        <v>75</v>
      </c>
      <c r="DL41" s="511"/>
      <c r="DM41" s="511"/>
      <c r="DN41" s="511"/>
      <c r="DO41" s="511"/>
      <c r="DP41" s="511"/>
      <c r="DQ41" s="511"/>
      <c r="DR41" s="511"/>
      <c r="DS41" s="512"/>
    </row>
    <row r="42" spans="1:123">
      <c r="A42" s="477" t="s">
        <v>66</v>
      </c>
      <c r="B42" s="477"/>
      <c r="C42" s="477"/>
      <c r="D42" s="477"/>
      <c r="E42" s="477"/>
      <c r="F42" s="477"/>
      <c r="G42" s="477"/>
      <c r="H42" s="477" t="s">
        <v>67</v>
      </c>
      <c r="I42" s="477"/>
      <c r="J42" s="477"/>
      <c r="K42" s="477"/>
      <c r="L42" s="477"/>
      <c r="M42" s="477"/>
      <c r="N42" s="477"/>
      <c r="O42" s="477" t="s">
        <v>80</v>
      </c>
      <c r="P42" s="477"/>
      <c r="Q42" s="477"/>
      <c r="R42" s="477"/>
      <c r="S42" s="477"/>
      <c r="T42" s="477"/>
      <c r="U42" s="477"/>
      <c r="V42" s="477" t="s">
        <v>69</v>
      </c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99">
        <v>3949169</v>
      </c>
      <c r="AR42" s="500"/>
      <c r="AS42" s="500"/>
      <c r="AT42" s="500"/>
      <c r="AU42" s="500"/>
      <c r="AV42" s="500"/>
      <c r="AW42" s="500"/>
      <c r="AX42" s="500"/>
      <c r="AY42" s="500"/>
      <c r="AZ42" s="500"/>
      <c r="BA42" s="500"/>
      <c r="BB42" s="500"/>
      <c r="BC42" s="500"/>
      <c r="BD42" s="500"/>
      <c r="BE42" s="500"/>
      <c r="BF42" s="500"/>
      <c r="BG42" s="500"/>
      <c r="BH42" s="500"/>
      <c r="BI42" s="500"/>
      <c r="BJ42" s="500"/>
      <c r="BK42" s="500"/>
      <c r="BL42" s="500"/>
      <c r="BM42" s="500"/>
      <c r="BN42" s="500"/>
      <c r="BO42" s="500"/>
      <c r="BP42" s="500"/>
      <c r="BQ42" s="500"/>
      <c r="BR42" s="499">
        <v>3949169</v>
      </c>
      <c r="BS42" s="500"/>
      <c r="BT42" s="500"/>
      <c r="BU42" s="500"/>
      <c r="BV42" s="500"/>
      <c r="BW42" s="500"/>
      <c r="BX42" s="500"/>
      <c r="BY42" s="500"/>
      <c r="BZ42" s="500"/>
      <c r="CA42" s="500"/>
      <c r="CB42" s="500"/>
      <c r="CC42" s="500"/>
      <c r="CD42" s="500"/>
      <c r="CE42" s="500"/>
      <c r="CF42" s="500"/>
      <c r="CG42" s="500"/>
      <c r="CH42" s="500"/>
      <c r="CI42" s="500"/>
      <c r="CJ42" s="500"/>
      <c r="CK42" s="500"/>
      <c r="CL42" s="500"/>
      <c r="CM42" s="500"/>
      <c r="CN42" s="500"/>
      <c r="CO42" s="500"/>
      <c r="CP42" s="500"/>
      <c r="CQ42" s="500"/>
      <c r="CR42" s="500"/>
      <c r="CS42" s="499">
        <v>3949169</v>
      </c>
      <c r="CT42" s="500"/>
      <c r="CU42" s="500"/>
      <c r="CV42" s="500"/>
      <c r="CW42" s="500"/>
      <c r="CX42" s="500"/>
      <c r="CY42" s="500"/>
      <c r="CZ42" s="500"/>
      <c r="DA42" s="500"/>
      <c r="DB42" s="500"/>
      <c r="DC42" s="500"/>
      <c r="DD42" s="500"/>
      <c r="DE42" s="500"/>
      <c r="DF42" s="500"/>
      <c r="DG42" s="500"/>
      <c r="DH42" s="500"/>
      <c r="DI42" s="500"/>
      <c r="DJ42" s="500"/>
      <c r="DK42" s="500"/>
      <c r="DL42" s="500"/>
      <c r="DM42" s="500"/>
      <c r="DN42" s="500"/>
      <c r="DO42" s="500"/>
      <c r="DP42" s="500"/>
      <c r="DQ42" s="500"/>
      <c r="DR42" s="500"/>
      <c r="DS42" s="500"/>
    </row>
    <row r="43" spans="1:123">
      <c r="A43" s="477" t="s">
        <v>66</v>
      </c>
      <c r="B43" s="477"/>
      <c r="C43" s="477"/>
      <c r="D43" s="477"/>
      <c r="E43" s="477"/>
      <c r="F43" s="477"/>
      <c r="G43" s="477"/>
      <c r="H43" s="477" t="s">
        <v>67</v>
      </c>
      <c r="I43" s="477"/>
      <c r="J43" s="477"/>
      <c r="K43" s="477"/>
      <c r="L43" s="477"/>
      <c r="M43" s="477"/>
      <c r="N43" s="477"/>
      <c r="O43" s="477" t="s">
        <v>80</v>
      </c>
      <c r="P43" s="477"/>
      <c r="Q43" s="477"/>
      <c r="R43" s="477"/>
      <c r="S43" s="477"/>
      <c r="T43" s="477"/>
      <c r="U43" s="477"/>
      <c r="V43" s="507" t="s">
        <v>71</v>
      </c>
      <c r="W43" s="508"/>
      <c r="X43" s="508"/>
      <c r="Y43" s="508"/>
      <c r="Z43" s="508"/>
      <c r="AA43" s="508"/>
      <c r="AB43" s="508"/>
      <c r="AC43" s="509"/>
      <c r="AD43" s="507" t="s">
        <v>72</v>
      </c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9"/>
      <c r="AQ43" s="501">
        <v>1171509</v>
      </c>
      <c r="AR43" s="505"/>
      <c r="AS43" s="505"/>
      <c r="AT43" s="505"/>
      <c r="AU43" s="505"/>
      <c r="AV43" s="505"/>
      <c r="AW43" s="505"/>
      <c r="AX43" s="505"/>
      <c r="AY43" s="506"/>
      <c r="AZ43" s="504"/>
      <c r="BA43" s="505"/>
      <c r="BB43" s="505"/>
      <c r="BC43" s="505"/>
      <c r="BD43" s="505"/>
      <c r="BE43" s="505"/>
      <c r="BF43" s="505"/>
      <c r="BG43" s="505"/>
      <c r="BH43" s="506"/>
      <c r="BI43" s="504"/>
      <c r="BJ43" s="505"/>
      <c r="BK43" s="505"/>
      <c r="BL43" s="505"/>
      <c r="BM43" s="505"/>
      <c r="BN43" s="505"/>
      <c r="BO43" s="505"/>
      <c r="BP43" s="505"/>
      <c r="BQ43" s="506"/>
      <c r="BR43" s="499">
        <v>1171509</v>
      </c>
      <c r="BS43" s="500"/>
      <c r="BT43" s="500"/>
      <c r="BU43" s="500"/>
      <c r="BV43" s="500"/>
      <c r="BW43" s="500"/>
      <c r="BX43" s="500"/>
      <c r="BY43" s="500"/>
      <c r="BZ43" s="500"/>
      <c r="CA43" s="504"/>
      <c r="CB43" s="505"/>
      <c r="CC43" s="505"/>
      <c r="CD43" s="505"/>
      <c r="CE43" s="505"/>
      <c r="CF43" s="505"/>
      <c r="CG43" s="505"/>
      <c r="CH43" s="505"/>
      <c r="CI43" s="506"/>
      <c r="CJ43" s="504"/>
      <c r="CK43" s="505"/>
      <c r="CL43" s="505"/>
      <c r="CM43" s="505"/>
      <c r="CN43" s="505"/>
      <c r="CO43" s="505"/>
      <c r="CP43" s="505"/>
      <c r="CQ43" s="505"/>
      <c r="CR43" s="506"/>
      <c r="CS43" s="501">
        <v>1171509</v>
      </c>
      <c r="CT43" s="505"/>
      <c r="CU43" s="505"/>
      <c r="CV43" s="505"/>
      <c r="CW43" s="505"/>
      <c r="CX43" s="505"/>
      <c r="CY43" s="505"/>
      <c r="CZ43" s="505"/>
      <c r="DA43" s="506"/>
      <c r="DB43" s="504"/>
      <c r="DC43" s="505"/>
      <c r="DD43" s="505"/>
      <c r="DE43" s="505"/>
      <c r="DF43" s="505"/>
      <c r="DG43" s="505"/>
      <c r="DH43" s="505"/>
      <c r="DI43" s="505"/>
      <c r="DJ43" s="506"/>
      <c r="DK43" s="504"/>
      <c r="DL43" s="505"/>
      <c r="DM43" s="505"/>
      <c r="DN43" s="505"/>
      <c r="DO43" s="505"/>
      <c r="DP43" s="505"/>
      <c r="DQ43" s="505"/>
      <c r="DR43" s="505"/>
      <c r="DS43" s="506"/>
    </row>
    <row r="44" spans="1:123">
      <c r="A44" s="477" t="s">
        <v>66</v>
      </c>
      <c r="B44" s="477"/>
      <c r="C44" s="477"/>
      <c r="D44" s="477"/>
      <c r="E44" s="477"/>
      <c r="F44" s="477"/>
      <c r="G44" s="477"/>
      <c r="H44" s="477" t="s">
        <v>67</v>
      </c>
      <c r="I44" s="477"/>
      <c r="J44" s="477"/>
      <c r="K44" s="477"/>
      <c r="L44" s="477"/>
      <c r="M44" s="477"/>
      <c r="N44" s="477"/>
      <c r="O44" s="477" t="s">
        <v>80</v>
      </c>
      <c r="P44" s="477"/>
      <c r="Q44" s="477"/>
      <c r="R44" s="477"/>
      <c r="S44" s="477"/>
      <c r="T44" s="477"/>
      <c r="U44" s="477"/>
      <c r="V44" s="507" t="s">
        <v>73</v>
      </c>
      <c r="W44" s="508"/>
      <c r="X44" s="508"/>
      <c r="Y44" s="508"/>
      <c r="Z44" s="508"/>
      <c r="AA44" s="508"/>
      <c r="AB44" s="508"/>
      <c r="AC44" s="509"/>
      <c r="AD44" s="507"/>
      <c r="AE44" s="508"/>
      <c r="AF44" s="508"/>
      <c r="AG44" s="508"/>
      <c r="AH44" s="508"/>
      <c r="AI44" s="508"/>
      <c r="AJ44" s="508"/>
      <c r="AK44" s="508"/>
      <c r="AL44" s="508"/>
      <c r="AM44" s="508"/>
      <c r="AN44" s="508"/>
      <c r="AO44" s="508"/>
      <c r="AP44" s="509"/>
      <c r="AQ44" s="501">
        <v>91824</v>
      </c>
      <c r="AR44" s="505"/>
      <c r="AS44" s="505"/>
      <c r="AT44" s="505"/>
      <c r="AU44" s="505"/>
      <c r="AV44" s="505"/>
      <c r="AW44" s="505"/>
      <c r="AX44" s="505"/>
      <c r="AY44" s="506"/>
      <c r="AZ44" s="504"/>
      <c r="BA44" s="505"/>
      <c r="BB44" s="505"/>
      <c r="BC44" s="505"/>
      <c r="BD44" s="505"/>
      <c r="BE44" s="505"/>
      <c r="BF44" s="505"/>
      <c r="BG44" s="505"/>
      <c r="BH44" s="506"/>
      <c r="BI44" s="504"/>
      <c r="BJ44" s="505"/>
      <c r="BK44" s="505"/>
      <c r="BL44" s="505"/>
      <c r="BM44" s="505"/>
      <c r="BN44" s="505"/>
      <c r="BO44" s="505"/>
      <c r="BP44" s="505"/>
      <c r="BQ44" s="506"/>
      <c r="BR44" s="499">
        <v>91824</v>
      </c>
      <c r="BS44" s="500"/>
      <c r="BT44" s="500"/>
      <c r="BU44" s="500"/>
      <c r="BV44" s="500"/>
      <c r="BW44" s="500"/>
      <c r="BX44" s="500"/>
      <c r="BY44" s="500"/>
      <c r="BZ44" s="500"/>
      <c r="CA44" s="504"/>
      <c r="CB44" s="505"/>
      <c r="CC44" s="505"/>
      <c r="CD44" s="505"/>
      <c r="CE44" s="505"/>
      <c r="CF44" s="505"/>
      <c r="CG44" s="505"/>
      <c r="CH44" s="505"/>
      <c r="CI44" s="506"/>
      <c r="CJ44" s="504"/>
      <c r="CK44" s="505"/>
      <c r="CL44" s="505"/>
      <c r="CM44" s="505"/>
      <c r="CN44" s="505"/>
      <c r="CO44" s="505"/>
      <c r="CP44" s="505"/>
      <c r="CQ44" s="505"/>
      <c r="CR44" s="506"/>
      <c r="CS44" s="501">
        <v>91824</v>
      </c>
      <c r="CT44" s="505"/>
      <c r="CU44" s="505"/>
      <c r="CV44" s="505"/>
      <c r="CW44" s="505"/>
      <c r="CX44" s="505"/>
      <c r="CY44" s="505"/>
      <c r="CZ44" s="505"/>
      <c r="DA44" s="506"/>
      <c r="DB44" s="504"/>
      <c r="DC44" s="505"/>
      <c r="DD44" s="505"/>
      <c r="DE44" s="505"/>
      <c r="DF44" s="505"/>
      <c r="DG44" s="505"/>
      <c r="DH44" s="505"/>
      <c r="DI44" s="505"/>
      <c r="DJ44" s="506"/>
      <c r="DK44" s="504"/>
      <c r="DL44" s="505"/>
      <c r="DM44" s="505"/>
      <c r="DN44" s="505"/>
      <c r="DO44" s="505"/>
      <c r="DP44" s="505"/>
      <c r="DQ44" s="505"/>
      <c r="DR44" s="505"/>
      <c r="DS44" s="506"/>
    </row>
    <row r="45" spans="1:123">
      <c r="A45" s="516" t="s">
        <v>74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8"/>
      <c r="AD45" s="507"/>
      <c r="AE45" s="508"/>
      <c r="AF45" s="508"/>
      <c r="AG45" s="508"/>
      <c r="AH45" s="508"/>
      <c r="AI45" s="508"/>
      <c r="AJ45" s="508"/>
      <c r="AK45" s="508"/>
      <c r="AL45" s="508"/>
      <c r="AM45" s="508"/>
      <c r="AN45" s="508"/>
      <c r="AO45" s="508"/>
      <c r="AP45" s="509"/>
      <c r="AQ45" s="513">
        <f>SUM(AQ42:AY44)</f>
        <v>5212502</v>
      </c>
      <c r="AR45" s="514"/>
      <c r="AS45" s="514"/>
      <c r="AT45" s="514"/>
      <c r="AU45" s="514"/>
      <c r="AV45" s="514"/>
      <c r="AW45" s="514"/>
      <c r="AX45" s="514"/>
      <c r="AY45" s="515"/>
      <c r="AZ45" s="510" t="s">
        <v>75</v>
      </c>
      <c r="BA45" s="511"/>
      <c r="BB45" s="511"/>
      <c r="BC45" s="511"/>
      <c r="BD45" s="511"/>
      <c r="BE45" s="511"/>
      <c r="BF45" s="511"/>
      <c r="BG45" s="511"/>
      <c r="BH45" s="512"/>
      <c r="BI45" s="510" t="s">
        <v>75</v>
      </c>
      <c r="BJ45" s="511"/>
      <c r="BK45" s="511"/>
      <c r="BL45" s="511"/>
      <c r="BM45" s="511"/>
      <c r="BN45" s="511"/>
      <c r="BO45" s="511"/>
      <c r="BP45" s="511"/>
      <c r="BQ45" s="512"/>
      <c r="BR45" s="513">
        <f>SUM(BR42:BZ44)</f>
        <v>5212502</v>
      </c>
      <c r="BS45" s="514"/>
      <c r="BT45" s="514"/>
      <c r="BU45" s="514"/>
      <c r="BV45" s="514"/>
      <c r="BW45" s="514"/>
      <c r="BX45" s="514"/>
      <c r="BY45" s="514"/>
      <c r="BZ45" s="515"/>
      <c r="CA45" s="510" t="s">
        <v>75</v>
      </c>
      <c r="CB45" s="511"/>
      <c r="CC45" s="511"/>
      <c r="CD45" s="511"/>
      <c r="CE45" s="511"/>
      <c r="CF45" s="511"/>
      <c r="CG45" s="511"/>
      <c r="CH45" s="511"/>
      <c r="CI45" s="512"/>
      <c r="CJ45" s="510" t="s">
        <v>75</v>
      </c>
      <c r="CK45" s="511"/>
      <c r="CL45" s="511"/>
      <c r="CM45" s="511"/>
      <c r="CN45" s="511"/>
      <c r="CO45" s="511"/>
      <c r="CP45" s="511"/>
      <c r="CQ45" s="511"/>
      <c r="CR45" s="512"/>
      <c r="CS45" s="513">
        <f>SUM(CS42:DA44)</f>
        <v>5212502</v>
      </c>
      <c r="CT45" s="514"/>
      <c r="CU45" s="514"/>
      <c r="CV45" s="514"/>
      <c r="CW45" s="514"/>
      <c r="CX45" s="514"/>
      <c r="CY45" s="514"/>
      <c r="CZ45" s="514"/>
      <c r="DA45" s="515"/>
      <c r="DB45" s="510" t="s">
        <v>75</v>
      </c>
      <c r="DC45" s="511"/>
      <c r="DD45" s="511"/>
      <c r="DE45" s="511"/>
      <c r="DF45" s="511"/>
      <c r="DG45" s="511"/>
      <c r="DH45" s="511"/>
      <c r="DI45" s="511"/>
      <c r="DJ45" s="512"/>
      <c r="DK45" s="510" t="s">
        <v>75</v>
      </c>
      <c r="DL45" s="511"/>
      <c r="DM45" s="511"/>
      <c r="DN45" s="511"/>
      <c r="DO45" s="511"/>
      <c r="DP45" s="511"/>
      <c r="DQ45" s="511"/>
      <c r="DR45" s="511"/>
      <c r="DS45" s="512"/>
    </row>
    <row r="46" spans="1:123">
      <c r="A46" s="477" t="s">
        <v>66</v>
      </c>
      <c r="B46" s="477"/>
      <c r="C46" s="477"/>
      <c r="D46" s="477"/>
      <c r="E46" s="477"/>
      <c r="F46" s="477"/>
      <c r="G46" s="477"/>
      <c r="H46" s="477" t="s">
        <v>81</v>
      </c>
      <c r="I46" s="477"/>
      <c r="J46" s="477"/>
      <c r="K46" s="477"/>
      <c r="L46" s="477"/>
      <c r="M46" s="477"/>
      <c r="N46" s="477"/>
      <c r="O46" s="477" t="s">
        <v>76</v>
      </c>
      <c r="P46" s="477"/>
      <c r="Q46" s="477"/>
      <c r="R46" s="477"/>
      <c r="S46" s="477"/>
      <c r="T46" s="477"/>
      <c r="U46" s="477"/>
      <c r="V46" s="477" t="s">
        <v>73</v>
      </c>
      <c r="W46" s="477"/>
      <c r="X46" s="477"/>
      <c r="Y46" s="477"/>
      <c r="Z46" s="477"/>
      <c r="AA46" s="477"/>
      <c r="AB46" s="477"/>
      <c r="AC46" s="477"/>
      <c r="AD46" s="477" t="s">
        <v>82</v>
      </c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99">
        <v>1310419</v>
      </c>
      <c r="AR46" s="500"/>
      <c r="AS46" s="500"/>
      <c r="AT46" s="500"/>
      <c r="AU46" s="500"/>
      <c r="AV46" s="500"/>
      <c r="AW46" s="500"/>
      <c r="AX46" s="500"/>
      <c r="AY46" s="500"/>
      <c r="AZ46" s="500"/>
      <c r="BA46" s="500"/>
      <c r="BB46" s="500"/>
      <c r="BC46" s="500"/>
      <c r="BD46" s="500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499">
        <v>1362844</v>
      </c>
      <c r="BS46" s="500"/>
      <c r="BT46" s="500"/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0"/>
      <c r="CF46" s="500"/>
      <c r="CG46" s="500"/>
      <c r="CH46" s="500"/>
      <c r="CI46" s="500"/>
      <c r="CJ46" s="500"/>
      <c r="CK46" s="500"/>
      <c r="CL46" s="500"/>
      <c r="CM46" s="500"/>
      <c r="CN46" s="500"/>
      <c r="CO46" s="500"/>
      <c r="CP46" s="500"/>
      <c r="CQ46" s="500"/>
      <c r="CR46" s="500"/>
      <c r="CS46" s="499">
        <v>1417384</v>
      </c>
      <c r="CT46" s="500"/>
      <c r="CU46" s="500"/>
      <c r="CV46" s="500"/>
      <c r="CW46" s="500"/>
      <c r="CX46" s="500"/>
      <c r="CY46" s="500"/>
      <c r="CZ46" s="500"/>
      <c r="DA46" s="500"/>
      <c r="DB46" s="500"/>
      <c r="DC46" s="500"/>
      <c r="DD46" s="500"/>
      <c r="DE46" s="500"/>
      <c r="DF46" s="500"/>
      <c r="DG46" s="500"/>
      <c r="DH46" s="500"/>
      <c r="DI46" s="500"/>
      <c r="DJ46" s="500"/>
      <c r="DK46" s="500"/>
      <c r="DL46" s="500"/>
      <c r="DM46" s="500"/>
      <c r="DN46" s="500"/>
      <c r="DO46" s="500"/>
      <c r="DP46" s="500"/>
      <c r="DQ46" s="500"/>
      <c r="DR46" s="500"/>
      <c r="DS46" s="500"/>
    </row>
    <row r="47" spans="1:123">
      <c r="A47" s="521" t="s">
        <v>74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2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4"/>
      <c r="AQ47" s="513">
        <f>SUM(AQ46:AX46)</f>
        <v>1310419</v>
      </c>
      <c r="AR47" s="514"/>
      <c r="AS47" s="514"/>
      <c r="AT47" s="514"/>
      <c r="AU47" s="514"/>
      <c r="AV47" s="514"/>
      <c r="AW47" s="514"/>
      <c r="AX47" s="514"/>
      <c r="AY47" s="515"/>
      <c r="AZ47" s="510" t="s">
        <v>75</v>
      </c>
      <c r="BA47" s="511"/>
      <c r="BB47" s="511"/>
      <c r="BC47" s="511"/>
      <c r="BD47" s="511"/>
      <c r="BE47" s="511"/>
      <c r="BF47" s="511"/>
      <c r="BG47" s="511"/>
      <c r="BH47" s="512"/>
      <c r="BI47" s="510" t="s">
        <v>75</v>
      </c>
      <c r="BJ47" s="511"/>
      <c r="BK47" s="511"/>
      <c r="BL47" s="511"/>
      <c r="BM47" s="511"/>
      <c r="BN47" s="511"/>
      <c r="BO47" s="511"/>
      <c r="BP47" s="511"/>
      <c r="BQ47" s="512"/>
      <c r="BR47" s="513">
        <f>SUM(BR46:BY46)</f>
        <v>1362844</v>
      </c>
      <c r="BS47" s="514"/>
      <c r="BT47" s="514"/>
      <c r="BU47" s="514"/>
      <c r="BV47" s="514"/>
      <c r="BW47" s="514"/>
      <c r="BX47" s="514"/>
      <c r="BY47" s="514"/>
      <c r="BZ47" s="515"/>
      <c r="CA47" s="510" t="s">
        <v>75</v>
      </c>
      <c r="CB47" s="511"/>
      <c r="CC47" s="511"/>
      <c r="CD47" s="511"/>
      <c r="CE47" s="511"/>
      <c r="CF47" s="511"/>
      <c r="CG47" s="511"/>
      <c r="CH47" s="511"/>
      <c r="CI47" s="512"/>
      <c r="CJ47" s="510" t="s">
        <v>75</v>
      </c>
      <c r="CK47" s="511"/>
      <c r="CL47" s="511"/>
      <c r="CM47" s="511"/>
      <c r="CN47" s="511"/>
      <c r="CO47" s="511"/>
      <c r="CP47" s="511"/>
      <c r="CQ47" s="511"/>
      <c r="CR47" s="512"/>
      <c r="CS47" s="513">
        <f>SUM(CS46:CZ46)</f>
        <v>1417384</v>
      </c>
      <c r="CT47" s="514"/>
      <c r="CU47" s="514"/>
      <c r="CV47" s="514"/>
      <c r="CW47" s="514"/>
      <c r="CX47" s="514"/>
      <c r="CY47" s="514"/>
      <c r="CZ47" s="514"/>
      <c r="DA47" s="515"/>
      <c r="DB47" s="510" t="s">
        <v>75</v>
      </c>
      <c r="DC47" s="511"/>
      <c r="DD47" s="511"/>
      <c r="DE47" s="511"/>
      <c r="DF47" s="511"/>
      <c r="DG47" s="511"/>
      <c r="DH47" s="511"/>
      <c r="DI47" s="511"/>
      <c r="DJ47" s="512"/>
      <c r="DK47" s="510" t="s">
        <v>75</v>
      </c>
      <c r="DL47" s="511"/>
      <c r="DM47" s="511"/>
      <c r="DN47" s="511"/>
      <c r="DO47" s="511"/>
      <c r="DP47" s="511"/>
      <c r="DQ47" s="511"/>
      <c r="DR47" s="511"/>
      <c r="DS47" s="512"/>
    </row>
    <row r="48" spans="1:123">
      <c r="A48" s="477" t="s">
        <v>66</v>
      </c>
      <c r="B48" s="477"/>
      <c r="C48" s="477"/>
      <c r="D48" s="477"/>
      <c r="E48" s="477"/>
      <c r="F48" s="477"/>
      <c r="G48" s="477"/>
      <c r="H48" s="477" t="s">
        <v>81</v>
      </c>
      <c r="I48" s="477"/>
      <c r="J48" s="477"/>
      <c r="K48" s="477"/>
      <c r="L48" s="477"/>
      <c r="M48" s="477"/>
      <c r="N48" s="477"/>
      <c r="O48" s="477" t="s">
        <v>83</v>
      </c>
      <c r="P48" s="477"/>
      <c r="Q48" s="477"/>
      <c r="R48" s="477"/>
      <c r="S48" s="477"/>
      <c r="T48" s="477"/>
      <c r="U48" s="477"/>
      <c r="V48" s="477" t="s">
        <v>69</v>
      </c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99">
        <v>11374318</v>
      </c>
      <c r="AR48" s="500"/>
      <c r="AS48" s="500"/>
      <c r="AT48" s="500"/>
      <c r="AU48" s="500"/>
      <c r="AV48" s="500"/>
      <c r="AW48" s="500"/>
      <c r="AX48" s="500"/>
      <c r="AY48" s="500"/>
      <c r="AZ48" s="500"/>
      <c r="BA48" s="500"/>
      <c r="BB48" s="500"/>
      <c r="BC48" s="500"/>
      <c r="BD48" s="500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499">
        <v>11374318</v>
      </c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0"/>
      <c r="CK48" s="500"/>
      <c r="CL48" s="500"/>
      <c r="CM48" s="500"/>
      <c r="CN48" s="500"/>
      <c r="CO48" s="500"/>
      <c r="CP48" s="500"/>
      <c r="CQ48" s="500"/>
      <c r="CR48" s="500"/>
      <c r="CS48" s="499">
        <v>11374318</v>
      </c>
      <c r="CT48" s="500"/>
      <c r="CU48" s="500"/>
      <c r="CV48" s="500"/>
      <c r="CW48" s="500"/>
      <c r="CX48" s="500"/>
      <c r="CY48" s="500"/>
      <c r="CZ48" s="500"/>
      <c r="DA48" s="500"/>
      <c r="DB48" s="500"/>
      <c r="DC48" s="500"/>
      <c r="DD48" s="500"/>
      <c r="DE48" s="500"/>
      <c r="DF48" s="500"/>
      <c r="DG48" s="500"/>
      <c r="DH48" s="500"/>
      <c r="DI48" s="500"/>
      <c r="DJ48" s="500"/>
      <c r="DK48" s="500"/>
      <c r="DL48" s="500"/>
      <c r="DM48" s="500"/>
      <c r="DN48" s="500"/>
      <c r="DO48" s="500"/>
      <c r="DP48" s="500"/>
      <c r="DQ48" s="500"/>
      <c r="DR48" s="500"/>
      <c r="DS48" s="500"/>
    </row>
    <row r="49" spans="1:123">
      <c r="A49" s="507" t="s">
        <v>66</v>
      </c>
      <c r="B49" s="508"/>
      <c r="C49" s="508"/>
      <c r="D49" s="508"/>
      <c r="E49" s="508"/>
      <c r="F49" s="508"/>
      <c r="G49" s="509"/>
      <c r="H49" s="477" t="s">
        <v>81</v>
      </c>
      <c r="I49" s="477"/>
      <c r="J49" s="477"/>
      <c r="K49" s="477"/>
      <c r="L49" s="477"/>
      <c r="M49" s="477"/>
      <c r="N49" s="477"/>
      <c r="O49" s="477" t="s">
        <v>83</v>
      </c>
      <c r="P49" s="477"/>
      <c r="Q49" s="477"/>
      <c r="R49" s="477"/>
      <c r="S49" s="477"/>
      <c r="T49" s="477"/>
      <c r="U49" s="477"/>
      <c r="V49" s="507" t="s">
        <v>70</v>
      </c>
      <c r="W49" s="508"/>
      <c r="X49" s="508"/>
      <c r="Y49" s="508"/>
      <c r="Z49" s="508"/>
      <c r="AA49" s="508"/>
      <c r="AB49" s="508"/>
      <c r="AC49" s="509"/>
      <c r="AD49" s="507"/>
      <c r="AE49" s="508"/>
      <c r="AF49" s="508"/>
      <c r="AG49" s="508"/>
      <c r="AH49" s="508"/>
      <c r="AI49" s="508"/>
      <c r="AJ49" s="508"/>
      <c r="AK49" s="508"/>
      <c r="AL49" s="508"/>
      <c r="AM49" s="508"/>
      <c r="AN49" s="508"/>
      <c r="AO49" s="508"/>
      <c r="AP49" s="509"/>
      <c r="AQ49" s="501">
        <v>108080</v>
      </c>
      <c r="AR49" s="502"/>
      <c r="AS49" s="502"/>
      <c r="AT49" s="502"/>
      <c r="AU49" s="502"/>
      <c r="AV49" s="502"/>
      <c r="AW49" s="502"/>
      <c r="AX49" s="502"/>
      <c r="AY49" s="503"/>
      <c r="AZ49" s="504"/>
      <c r="BA49" s="505"/>
      <c r="BB49" s="505"/>
      <c r="BC49" s="505"/>
      <c r="BD49" s="505"/>
      <c r="BE49" s="505"/>
      <c r="BF49" s="505"/>
      <c r="BG49" s="505"/>
      <c r="BH49" s="506"/>
      <c r="BI49" s="504"/>
      <c r="BJ49" s="505"/>
      <c r="BK49" s="505"/>
      <c r="BL49" s="505"/>
      <c r="BM49" s="505"/>
      <c r="BN49" s="505"/>
      <c r="BO49" s="505"/>
      <c r="BP49" s="505"/>
      <c r="BQ49" s="506"/>
      <c r="BR49" s="499">
        <v>108080</v>
      </c>
      <c r="BS49" s="500"/>
      <c r="BT49" s="500"/>
      <c r="BU49" s="500"/>
      <c r="BV49" s="500"/>
      <c r="BW49" s="500"/>
      <c r="BX49" s="500"/>
      <c r="BY49" s="500"/>
      <c r="BZ49" s="500"/>
      <c r="CA49" s="504"/>
      <c r="CB49" s="505"/>
      <c r="CC49" s="505"/>
      <c r="CD49" s="505"/>
      <c r="CE49" s="505"/>
      <c r="CF49" s="505"/>
      <c r="CG49" s="505"/>
      <c r="CH49" s="505"/>
      <c r="CI49" s="506"/>
      <c r="CJ49" s="504"/>
      <c r="CK49" s="505"/>
      <c r="CL49" s="505"/>
      <c r="CM49" s="505"/>
      <c r="CN49" s="505"/>
      <c r="CO49" s="505"/>
      <c r="CP49" s="505"/>
      <c r="CQ49" s="505"/>
      <c r="CR49" s="506"/>
      <c r="CS49" s="499">
        <v>108080</v>
      </c>
      <c r="CT49" s="500"/>
      <c r="CU49" s="500"/>
      <c r="CV49" s="500"/>
      <c r="CW49" s="500"/>
      <c r="CX49" s="500"/>
      <c r="CY49" s="500"/>
      <c r="CZ49" s="500"/>
      <c r="DA49" s="500"/>
      <c r="DB49" s="504"/>
      <c r="DC49" s="505"/>
      <c r="DD49" s="505"/>
      <c r="DE49" s="505"/>
      <c r="DF49" s="505"/>
      <c r="DG49" s="505"/>
      <c r="DH49" s="505"/>
      <c r="DI49" s="505"/>
      <c r="DJ49" s="506"/>
      <c r="DK49" s="504"/>
      <c r="DL49" s="505"/>
      <c r="DM49" s="505"/>
      <c r="DN49" s="505"/>
      <c r="DO49" s="505"/>
      <c r="DP49" s="505"/>
      <c r="DQ49" s="505"/>
      <c r="DR49" s="505"/>
      <c r="DS49" s="506"/>
    </row>
    <row r="50" spans="1:123">
      <c r="A50" s="477" t="s">
        <v>66</v>
      </c>
      <c r="B50" s="477"/>
      <c r="C50" s="477"/>
      <c r="D50" s="477"/>
      <c r="E50" s="477"/>
      <c r="F50" s="477"/>
      <c r="G50" s="477"/>
      <c r="H50" s="477" t="s">
        <v>81</v>
      </c>
      <c r="I50" s="477"/>
      <c r="J50" s="477"/>
      <c r="K50" s="477"/>
      <c r="L50" s="477"/>
      <c r="M50" s="477"/>
      <c r="N50" s="477"/>
      <c r="O50" s="477" t="s">
        <v>83</v>
      </c>
      <c r="P50" s="477"/>
      <c r="Q50" s="477"/>
      <c r="R50" s="477"/>
      <c r="S50" s="477"/>
      <c r="T50" s="477"/>
      <c r="U50" s="477"/>
      <c r="V50" s="507" t="s">
        <v>71</v>
      </c>
      <c r="W50" s="508"/>
      <c r="X50" s="508"/>
      <c r="Y50" s="508"/>
      <c r="Z50" s="508"/>
      <c r="AA50" s="508"/>
      <c r="AB50" s="508"/>
      <c r="AC50" s="509"/>
      <c r="AD50" s="507" t="s">
        <v>72</v>
      </c>
      <c r="AE50" s="508"/>
      <c r="AF50" s="508"/>
      <c r="AG50" s="508"/>
      <c r="AH50" s="508"/>
      <c r="AI50" s="508"/>
      <c r="AJ50" s="508"/>
      <c r="AK50" s="508"/>
      <c r="AL50" s="508"/>
      <c r="AM50" s="508"/>
      <c r="AN50" s="508"/>
      <c r="AO50" s="508"/>
      <c r="AP50" s="509"/>
      <c r="AQ50" s="501">
        <v>3413904</v>
      </c>
      <c r="AR50" s="505"/>
      <c r="AS50" s="505"/>
      <c r="AT50" s="505"/>
      <c r="AU50" s="505"/>
      <c r="AV50" s="505"/>
      <c r="AW50" s="505"/>
      <c r="AX50" s="505"/>
      <c r="AY50" s="506"/>
      <c r="AZ50" s="504"/>
      <c r="BA50" s="505"/>
      <c r="BB50" s="505"/>
      <c r="BC50" s="505"/>
      <c r="BD50" s="505"/>
      <c r="BE50" s="505"/>
      <c r="BF50" s="505"/>
      <c r="BG50" s="505"/>
      <c r="BH50" s="506"/>
      <c r="BI50" s="504"/>
      <c r="BJ50" s="505"/>
      <c r="BK50" s="505"/>
      <c r="BL50" s="505"/>
      <c r="BM50" s="505"/>
      <c r="BN50" s="505"/>
      <c r="BO50" s="505"/>
      <c r="BP50" s="505"/>
      <c r="BQ50" s="506"/>
      <c r="BR50" s="499">
        <v>3413904</v>
      </c>
      <c r="BS50" s="500"/>
      <c r="BT50" s="500"/>
      <c r="BU50" s="500"/>
      <c r="BV50" s="500"/>
      <c r="BW50" s="500"/>
      <c r="BX50" s="500"/>
      <c r="BY50" s="500"/>
      <c r="BZ50" s="500"/>
      <c r="CA50" s="504"/>
      <c r="CB50" s="505"/>
      <c r="CC50" s="505"/>
      <c r="CD50" s="505"/>
      <c r="CE50" s="505"/>
      <c r="CF50" s="505"/>
      <c r="CG50" s="505"/>
      <c r="CH50" s="505"/>
      <c r="CI50" s="506"/>
      <c r="CJ50" s="504"/>
      <c r="CK50" s="505"/>
      <c r="CL50" s="505"/>
      <c r="CM50" s="505"/>
      <c r="CN50" s="505"/>
      <c r="CO50" s="505"/>
      <c r="CP50" s="505"/>
      <c r="CQ50" s="505"/>
      <c r="CR50" s="506"/>
      <c r="CS50" s="499">
        <v>3413904</v>
      </c>
      <c r="CT50" s="500"/>
      <c r="CU50" s="500"/>
      <c r="CV50" s="500"/>
      <c r="CW50" s="500"/>
      <c r="CX50" s="500"/>
      <c r="CY50" s="500"/>
      <c r="CZ50" s="500"/>
      <c r="DA50" s="500"/>
      <c r="DB50" s="504"/>
      <c r="DC50" s="505"/>
      <c r="DD50" s="505"/>
      <c r="DE50" s="505"/>
      <c r="DF50" s="505"/>
      <c r="DG50" s="505"/>
      <c r="DH50" s="505"/>
      <c r="DI50" s="505"/>
      <c r="DJ50" s="506"/>
      <c r="DK50" s="504"/>
      <c r="DL50" s="505"/>
      <c r="DM50" s="505"/>
      <c r="DN50" s="505"/>
      <c r="DO50" s="505"/>
      <c r="DP50" s="505"/>
      <c r="DQ50" s="505"/>
      <c r="DR50" s="505"/>
      <c r="DS50" s="506"/>
    </row>
    <row r="51" spans="1:123" ht="12" customHeight="1">
      <c r="A51" s="477" t="s">
        <v>66</v>
      </c>
      <c r="B51" s="477"/>
      <c r="C51" s="477"/>
      <c r="D51" s="477"/>
      <c r="E51" s="477"/>
      <c r="F51" s="477"/>
      <c r="G51" s="477"/>
      <c r="H51" s="477" t="s">
        <v>81</v>
      </c>
      <c r="I51" s="477"/>
      <c r="J51" s="477"/>
      <c r="K51" s="477"/>
      <c r="L51" s="477"/>
      <c r="M51" s="477"/>
      <c r="N51" s="477"/>
      <c r="O51" s="477" t="s">
        <v>83</v>
      </c>
      <c r="P51" s="477"/>
      <c r="Q51" s="477"/>
      <c r="R51" s="477"/>
      <c r="S51" s="477"/>
      <c r="T51" s="477"/>
      <c r="U51" s="477"/>
      <c r="V51" s="507" t="s">
        <v>73</v>
      </c>
      <c r="W51" s="508"/>
      <c r="X51" s="508"/>
      <c r="Y51" s="508"/>
      <c r="Z51" s="508"/>
      <c r="AA51" s="508"/>
      <c r="AB51" s="508"/>
      <c r="AC51" s="509"/>
      <c r="AD51" s="507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9"/>
      <c r="AQ51" s="501">
        <v>12210173</v>
      </c>
      <c r="AR51" s="505"/>
      <c r="AS51" s="505"/>
      <c r="AT51" s="505"/>
      <c r="AU51" s="505"/>
      <c r="AV51" s="505"/>
      <c r="AW51" s="505"/>
      <c r="AX51" s="505"/>
      <c r="AY51" s="506"/>
      <c r="AZ51" s="504"/>
      <c r="BA51" s="505"/>
      <c r="BB51" s="505"/>
      <c r="BC51" s="505"/>
      <c r="BD51" s="505"/>
      <c r="BE51" s="505"/>
      <c r="BF51" s="505"/>
      <c r="BG51" s="505"/>
      <c r="BH51" s="506"/>
      <c r="BI51" s="504"/>
      <c r="BJ51" s="505"/>
      <c r="BK51" s="505"/>
      <c r="BL51" s="505"/>
      <c r="BM51" s="505"/>
      <c r="BN51" s="505"/>
      <c r="BO51" s="505"/>
      <c r="BP51" s="505"/>
      <c r="BQ51" s="506"/>
      <c r="BR51" s="499">
        <v>12210173</v>
      </c>
      <c r="BS51" s="500"/>
      <c r="BT51" s="500"/>
      <c r="BU51" s="500"/>
      <c r="BV51" s="500"/>
      <c r="BW51" s="500"/>
      <c r="BX51" s="500"/>
      <c r="BY51" s="500"/>
      <c r="BZ51" s="500"/>
      <c r="CA51" s="504"/>
      <c r="CB51" s="505"/>
      <c r="CC51" s="505"/>
      <c r="CD51" s="505"/>
      <c r="CE51" s="505"/>
      <c r="CF51" s="505"/>
      <c r="CG51" s="505"/>
      <c r="CH51" s="505"/>
      <c r="CI51" s="506"/>
      <c r="CJ51" s="504"/>
      <c r="CK51" s="505"/>
      <c r="CL51" s="505"/>
      <c r="CM51" s="505"/>
      <c r="CN51" s="505"/>
      <c r="CO51" s="505"/>
      <c r="CP51" s="505"/>
      <c r="CQ51" s="505"/>
      <c r="CR51" s="506"/>
      <c r="CS51" s="499">
        <v>12210173</v>
      </c>
      <c r="CT51" s="500"/>
      <c r="CU51" s="500"/>
      <c r="CV51" s="500"/>
      <c r="CW51" s="500"/>
      <c r="CX51" s="500"/>
      <c r="CY51" s="500"/>
      <c r="CZ51" s="500"/>
      <c r="DA51" s="500"/>
      <c r="DB51" s="504"/>
      <c r="DC51" s="505"/>
      <c r="DD51" s="505"/>
      <c r="DE51" s="505"/>
      <c r="DF51" s="505"/>
      <c r="DG51" s="505"/>
      <c r="DH51" s="505"/>
      <c r="DI51" s="505"/>
      <c r="DJ51" s="506"/>
      <c r="DK51" s="504"/>
      <c r="DL51" s="505"/>
      <c r="DM51" s="505"/>
      <c r="DN51" s="505"/>
      <c r="DO51" s="505"/>
      <c r="DP51" s="505"/>
      <c r="DQ51" s="505"/>
      <c r="DR51" s="505"/>
      <c r="DS51" s="506"/>
    </row>
    <row r="52" spans="1:123" ht="12" customHeight="1">
      <c r="A52" s="477" t="s">
        <v>66</v>
      </c>
      <c r="B52" s="477"/>
      <c r="C52" s="477"/>
      <c r="D52" s="477"/>
      <c r="E52" s="477"/>
      <c r="F52" s="477"/>
      <c r="G52" s="477"/>
      <c r="H52" s="477" t="s">
        <v>81</v>
      </c>
      <c r="I52" s="477"/>
      <c r="J52" s="477"/>
      <c r="K52" s="477"/>
      <c r="L52" s="477"/>
      <c r="M52" s="477"/>
      <c r="N52" s="477"/>
      <c r="O52" s="477" t="s">
        <v>83</v>
      </c>
      <c r="P52" s="477"/>
      <c r="Q52" s="477"/>
      <c r="R52" s="477"/>
      <c r="S52" s="477"/>
      <c r="T52" s="477"/>
      <c r="U52" s="477"/>
      <c r="V52" s="507" t="s">
        <v>84</v>
      </c>
      <c r="W52" s="508"/>
      <c r="X52" s="508"/>
      <c r="Y52" s="508"/>
      <c r="Z52" s="508"/>
      <c r="AA52" s="508"/>
      <c r="AB52" s="508"/>
      <c r="AC52" s="509"/>
      <c r="AD52" s="507" t="s">
        <v>85</v>
      </c>
      <c r="AE52" s="508"/>
      <c r="AF52" s="508"/>
      <c r="AG52" s="508"/>
      <c r="AH52" s="508"/>
      <c r="AI52" s="508"/>
      <c r="AJ52" s="508"/>
      <c r="AK52" s="508"/>
      <c r="AL52" s="508"/>
      <c r="AM52" s="508"/>
      <c r="AN52" s="508"/>
      <c r="AO52" s="508"/>
      <c r="AP52" s="509"/>
      <c r="AQ52" s="501">
        <v>9676340</v>
      </c>
      <c r="AR52" s="505"/>
      <c r="AS52" s="505"/>
      <c r="AT52" s="505"/>
      <c r="AU52" s="505"/>
      <c r="AV52" s="505"/>
      <c r="AW52" s="505"/>
      <c r="AX52" s="505"/>
      <c r="AY52" s="506"/>
      <c r="AZ52" s="504"/>
      <c r="BA52" s="505"/>
      <c r="BB52" s="505"/>
      <c r="BC52" s="505"/>
      <c r="BD52" s="505"/>
      <c r="BE52" s="505"/>
      <c r="BF52" s="505"/>
      <c r="BG52" s="505"/>
      <c r="BH52" s="506"/>
      <c r="BI52" s="504"/>
      <c r="BJ52" s="505"/>
      <c r="BK52" s="505"/>
      <c r="BL52" s="505"/>
      <c r="BM52" s="505"/>
      <c r="BN52" s="505"/>
      <c r="BO52" s="505"/>
      <c r="BP52" s="505"/>
      <c r="BQ52" s="506"/>
      <c r="BR52" s="499">
        <v>9676340</v>
      </c>
      <c r="BS52" s="500"/>
      <c r="BT52" s="500"/>
      <c r="BU52" s="500"/>
      <c r="BV52" s="500"/>
      <c r="BW52" s="500"/>
      <c r="BX52" s="500"/>
      <c r="BY52" s="500"/>
      <c r="BZ52" s="500"/>
      <c r="CA52" s="504"/>
      <c r="CB52" s="505"/>
      <c r="CC52" s="505"/>
      <c r="CD52" s="505"/>
      <c r="CE52" s="505"/>
      <c r="CF52" s="505"/>
      <c r="CG52" s="505"/>
      <c r="CH52" s="505"/>
      <c r="CI52" s="506"/>
      <c r="CJ52" s="504"/>
      <c r="CK52" s="505"/>
      <c r="CL52" s="505"/>
      <c r="CM52" s="505"/>
      <c r="CN52" s="505"/>
      <c r="CO52" s="505"/>
      <c r="CP52" s="505"/>
      <c r="CQ52" s="505"/>
      <c r="CR52" s="506"/>
      <c r="CS52" s="499">
        <v>9676340</v>
      </c>
      <c r="CT52" s="500"/>
      <c r="CU52" s="500"/>
      <c r="CV52" s="500"/>
      <c r="CW52" s="500"/>
      <c r="CX52" s="500"/>
      <c r="CY52" s="500"/>
      <c r="CZ52" s="500"/>
      <c r="DA52" s="500"/>
      <c r="DB52" s="504"/>
      <c r="DC52" s="505"/>
      <c r="DD52" s="505"/>
      <c r="DE52" s="505"/>
      <c r="DF52" s="505"/>
      <c r="DG52" s="505"/>
      <c r="DH52" s="505"/>
      <c r="DI52" s="505"/>
      <c r="DJ52" s="506"/>
      <c r="DK52" s="504"/>
      <c r="DL52" s="505"/>
      <c r="DM52" s="505"/>
      <c r="DN52" s="505"/>
      <c r="DO52" s="505"/>
      <c r="DP52" s="505"/>
      <c r="DQ52" s="505"/>
      <c r="DR52" s="505"/>
      <c r="DS52" s="506"/>
    </row>
    <row r="53" spans="1:123" ht="12" customHeight="1">
      <c r="A53" s="477" t="s">
        <v>66</v>
      </c>
      <c r="B53" s="477"/>
      <c r="C53" s="477"/>
      <c r="D53" s="477"/>
      <c r="E53" s="477"/>
      <c r="F53" s="477"/>
      <c r="G53" s="477"/>
      <c r="H53" s="477" t="s">
        <v>81</v>
      </c>
      <c r="I53" s="477"/>
      <c r="J53" s="477"/>
      <c r="K53" s="477"/>
      <c r="L53" s="477"/>
      <c r="M53" s="477"/>
      <c r="N53" s="477"/>
      <c r="O53" s="477" t="s">
        <v>83</v>
      </c>
      <c r="P53" s="477"/>
      <c r="Q53" s="477"/>
      <c r="R53" s="477"/>
      <c r="S53" s="477"/>
      <c r="T53" s="477"/>
      <c r="U53" s="477"/>
      <c r="V53" s="507" t="s">
        <v>86</v>
      </c>
      <c r="W53" s="508"/>
      <c r="X53" s="508"/>
      <c r="Y53" s="508"/>
      <c r="Z53" s="508"/>
      <c r="AA53" s="508"/>
      <c r="AB53" s="508"/>
      <c r="AC53" s="509"/>
      <c r="AD53" s="507" t="s">
        <v>87</v>
      </c>
      <c r="AE53" s="508"/>
      <c r="AF53" s="508"/>
      <c r="AG53" s="508"/>
      <c r="AH53" s="508"/>
      <c r="AI53" s="508"/>
      <c r="AJ53" s="508"/>
      <c r="AK53" s="508"/>
      <c r="AL53" s="508"/>
      <c r="AM53" s="508"/>
      <c r="AN53" s="508"/>
      <c r="AO53" s="508"/>
      <c r="AP53" s="509"/>
      <c r="AQ53" s="501">
        <v>47612</v>
      </c>
      <c r="AR53" s="505"/>
      <c r="AS53" s="505"/>
      <c r="AT53" s="505"/>
      <c r="AU53" s="505"/>
      <c r="AV53" s="505"/>
      <c r="AW53" s="505"/>
      <c r="AX53" s="505"/>
      <c r="AY53" s="506"/>
      <c r="AZ53" s="504"/>
      <c r="BA53" s="505"/>
      <c r="BB53" s="505"/>
      <c r="BC53" s="505"/>
      <c r="BD53" s="505"/>
      <c r="BE53" s="505"/>
      <c r="BF53" s="505"/>
      <c r="BG53" s="505"/>
      <c r="BH53" s="506"/>
      <c r="BI53" s="504"/>
      <c r="BJ53" s="505"/>
      <c r="BK53" s="505"/>
      <c r="BL53" s="505"/>
      <c r="BM53" s="505"/>
      <c r="BN53" s="505"/>
      <c r="BO53" s="505"/>
      <c r="BP53" s="505"/>
      <c r="BQ53" s="506"/>
      <c r="BR53" s="499">
        <v>47612</v>
      </c>
      <c r="BS53" s="500"/>
      <c r="BT53" s="500"/>
      <c r="BU53" s="500"/>
      <c r="BV53" s="500"/>
      <c r="BW53" s="500"/>
      <c r="BX53" s="500"/>
      <c r="BY53" s="500"/>
      <c r="BZ53" s="500"/>
      <c r="CA53" s="504"/>
      <c r="CB53" s="505"/>
      <c r="CC53" s="505"/>
      <c r="CD53" s="505"/>
      <c r="CE53" s="505"/>
      <c r="CF53" s="505"/>
      <c r="CG53" s="505"/>
      <c r="CH53" s="505"/>
      <c r="CI53" s="506"/>
      <c r="CJ53" s="504"/>
      <c r="CK53" s="505"/>
      <c r="CL53" s="505"/>
      <c r="CM53" s="505"/>
      <c r="CN53" s="505"/>
      <c r="CO53" s="505"/>
      <c r="CP53" s="505"/>
      <c r="CQ53" s="505"/>
      <c r="CR53" s="506"/>
      <c r="CS53" s="499">
        <v>47612</v>
      </c>
      <c r="CT53" s="500"/>
      <c r="CU53" s="500"/>
      <c r="CV53" s="500"/>
      <c r="CW53" s="500"/>
      <c r="CX53" s="500"/>
      <c r="CY53" s="500"/>
      <c r="CZ53" s="500"/>
      <c r="DA53" s="500"/>
      <c r="DB53" s="504"/>
      <c r="DC53" s="505"/>
      <c r="DD53" s="505"/>
      <c r="DE53" s="505"/>
      <c r="DF53" s="505"/>
      <c r="DG53" s="505"/>
      <c r="DH53" s="505"/>
      <c r="DI53" s="505"/>
      <c r="DJ53" s="506"/>
      <c r="DK53" s="504"/>
      <c r="DL53" s="505"/>
      <c r="DM53" s="505"/>
      <c r="DN53" s="505"/>
      <c r="DO53" s="505"/>
      <c r="DP53" s="505"/>
      <c r="DQ53" s="505"/>
      <c r="DR53" s="505"/>
      <c r="DS53" s="506"/>
    </row>
    <row r="54" spans="1:123">
      <c r="A54" s="516" t="s">
        <v>74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8"/>
      <c r="AD54" s="507"/>
      <c r="AE54" s="508"/>
      <c r="AF54" s="508"/>
      <c r="AG54" s="508"/>
      <c r="AH54" s="508"/>
      <c r="AI54" s="508"/>
      <c r="AJ54" s="508"/>
      <c r="AK54" s="508"/>
      <c r="AL54" s="508"/>
      <c r="AM54" s="508"/>
      <c r="AN54" s="508"/>
      <c r="AO54" s="508"/>
      <c r="AP54" s="509"/>
      <c r="AQ54" s="513">
        <f>SUM(AQ48:AY53)</f>
        <v>36830427</v>
      </c>
      <c r="AR54" s="514"/>
      <c r="AS54" s="514"/>
      <c r="AT54" s="514"/>
      <c r="AU54" s="514"/>
      <c r="AV54" s="514"/>
      <c r="AW54" s="514"/>
      <c r="AX54" s="514"/>
      <c r="AY54" s="515"/>
      <c r="AZ54" s="510" t="s">
        <v>75</v>
      </c>
      <c r="BA54" s="511"/>
      <c r="BB54" s="511"/>
      <c r="BC54" s="511"/>
      <c r="BD54" s="511"/>
      <c r="BE54" s="511"/>
      <c r="BF54" s="511"/>
      <c r="BG54" s="511"/>
      <c r="BH54" s="512"/>
      <c r="BI54" s="510" t="s">
        <v>75</v>
      </c>
      <c r="BJ54" s="511"/>
      <c r="BK54" s="511"/>
      <c r="BL54" s="511"/>
      <c r="BM54" s="511"/>
      <c r="BN54" s="511"/>
      <c r="BO54" s="511"/>
      <c r="BP54" s="511"/>
      <c r="BQ54" s="512"/>
      <c r="BR54" s="513">
        <f>SUM(BR48:BZ53)</f>
        <v>36830427</v>
      </c>
      <c r="BS54" s="514"/>
      <c r="BT54" s="514"/>
      <c r="BU54" s="514"/>
      <c r="BV54" s="514"/>
      <c r="BW54" s="514"/>
      <c r="BX54" s="514"/>
      <c r="BY54" s="514"/>
      <c r="BZ54" s="515"/>
      <c r="CA54" s="510" t="s">
        <v>75</v>
      </c>
      <c r="CB54" s="511"/>
      <c r="CC54" s="511"/>
      <c r="CD54" s="511"/>
      <c r="CE54" s="511"/>
      <c r="CF54" s="511"/>
      <c r="CG54" s="511"/>
      <c r="CH54" s="511"/>
      <c r="CI54" s="512"/>
      <c r="CJ54" s="510" t="s">
        <v>75</v>
      </c>
      <c r="CK54" s="511"/>
      <c r="CL54" s="511"/>
      <c r="CM54" s="511"/>
      <c r="CN54" s="511"/>
      <c r="CO54" s="511"/>
      <c r="CP54" s="511"/>
      <c r="CQ54" s="511"/>
      <c r="CR54" s="512"/>
      <c r="CS54" s="513">
        <f>SUM(CS48:DA53)</f>
        <v>36830427</v>
      </c>
      <c r="CT54" s="514"/>
      <c r="CU54" s="514"/>
      <c r="CV54" s="514"/>
      <c r="CW54" s="514"/>
      <c r="CX54" s="514"/>
      <c r="CY54" s="514"/>
      <c r="CZ54" s="514"/>
      <c r="DA54" s="515"/>
      <c r="DB54" s="510" t="s">
        <v>75</v>
      </c>
      <c r="DC54" s="511"/>
      <c r="DD54" s="511"/>
      <c r="DE54" s="511"/>
      <c r="DF54" s="511"/>
      <c r="DG54" s="511"/>
      <c r="DH54" s="511"/>
      <c r="DI54" s="511"/>
      <c r="DJ54" s="512"/>
      <c r="DK54" s="510" t="s">
        <v>75</v>
      </c>
      <c r="DL54" s="511"/>
      <c r="DM54" s="511"/>
      <c r="DN54" s="511"/>
      <c r="DO54" s="511"/>
      <c r="DP54" s="511"/>
      <c r="DQ54" s="511"/>
      <c r="DR54" s="511"/>
      <c r="DS54" s="512"/>
    </row>
    <row r="55" spans="1:123">
      <c r="A55" s="477" t="s">
        <v>66</v>
      </c>
      <c r="B55" s="477"/>
      <c r="C55" s="477"/>
      <c r="D55" s="477"/>
      <c r="E55" s="477"/>
      <c r="F55" s="477"/>
      <c r="G55" s="477"/>
      <c r="H55" s="477" t="s">
        <v>81</v>
      </c>
      <c r="I55" s="477"/>
      <c r="J55" s="477"/>
      <c r="K55" s="477"/>
      <c r="L55" s="477"/>
      <c r="M55" s="477"/>
      <c r="N55" s="477"/>
      <c r="O55" s="477" t="s">
        <v>88</v>
      </c>
      <c r="P55" s="477"/>
      <c r="Q55" s="477"/>
      <c r="R55" s="477"/>
      <c r="S55" s="477"/>
      <c r="T55" s="477"/>
      <c r="U55" s="477"/>
      <c r="V55" s="477" t="s">
        <v>69</v>
      </c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99">
        <v>4125297</v>
      </c>
      <c r="AR55" s="500"/>
      <c r="AS55" s="500"/>
      <c r="AT55" s="500"/>
      <c r="AU55" s="500"/>
      <c r="AV55" s="500"/>
      <c r="AW55" s="500"/>
      <c r="AX55" s="500"/>
      <c r="AY55" s="500"/>
      <c r="AZ55" s="500"/>
      <c r="BA55" s="500"/>
      <c r="BB55" s="500"/>
      <c r="BC55" s="500"/>
      <c r="BD55" s="500"/>
      <c r="BE55" s="500"/>
      <c r="BF55" s="500"/>
      <c r="BG55" s="500"/>
      <c r="BH55" s="500"/>
      <c r="BI55" s="500"/>
      <c r="BJ55" s="500"/>
      <c r="BK55" s="500"/>
      <c r="BL55" s="500"/>
      <c r="BM55" s="500"/>
      <c r="BN55" s="500"/>
      <c r="BO55" s="500"/>
      <c r="BP55" s="500"/>
      <c r="BQ55" s="500"/>
      <c r="BR55" s="499">
        <v>4125297</v>
      </c>
      <c r="BS55" s="500"/>
      <c r="BT55" s="500"/>
      <c r="BU55" s="500"/>
      <c r="BV55" s="500"/>
      <c r="BW55" s="500"/>
      <c r="BX55" s="500"/>
      <c r="BY55" s="500"/>
      <c r="BZ55" s="500"/>
      <c r="CA55" s="500"/>
      <c r="CB55" s="500"/>
      <c r="CC55" s="500"/>
      <c r="CD55" s="500"/>
      <c r="CE55" s="500"/>
      <c r="CF55" s="500"/>
      <c r="CG55" s="500"/>
      <c r="CH55" s="500"/>
      <c r="CI55" s="500"/>
      <c r="CJ55" s="500"/>
      <c r="CK55" s="500"/>
      <c r="CL55" s="500"/>
      <c r="CM55" s="500"/>
      <c r="CN55" s="500"/>
      <c r="CO55" s="500"/>
      <c r="CP55" s="500"/>
      <c r="CQ55" s="500"/>
      <c r="CR55" s="500"/>
      <c r="CS55" s="499">
        <v>4125297</v>
      </c>
      <c r="CT55" s="500"/>
      <c r="CU55" s="500"/>
      <c r="CV55" s="500"/>
      <c r="CW55" s="500"/>
      <c r="CX55" s="500"/>
      <c r="CY55" s="500"/>
      <c r="CZ55" s="500"/>
      <c r="DA55" s="500"/>
      <c r="DB55" s="500"/>
      <c r="DC55" s="500"/>
      <c r="DD55" s="500"/>
      <c r="DE55" s="500"/>
      <c r="DF55" s="500"/>
      <c r="DG55" s="500"/>
      <c r="DH55" s="500"/>
      <c r="DI55" s="500"/>
      <c r="DJ55" s="500"/>
      <c r="DK55" s="500"/>
      <c r="DL55" s="500"/>
      <c r="DM55" s="500"/>
      <c r="DN55" s="500"/>
      <c r="DO55" s="500"/>
      <c r="DP55" s="500"/>
      <c r="DQ55" s="500"/>
      <c r="DR55" s="500"/>
      <c r="DS55" s="500"/>
    </row>
    <row r="56" spans="1:123">
      <c r="A56" s="477" t="s">
        <v>66</v>
      </c>
      <c r="B56" s="477"/>
      <c r="C56" s="477"/>
      <c r="D56" s="477"/>
      <c r="E56" s="477"/>
      <c r="F56" s="477"/>
      <c r="G56" s="477"/>
      <c r="H56" s="477" t="s">
        <v>81</v>
      </c>
      <c r="I56" s="477"/>
      <c r="J56" s="477"/>
      <c r="K56" s="477"/>
      <c r="L56" s="477"/>
      <c r="M56" s="477"/>
      <c r="N56" s="477"/>
      <c r="O56" s="477" t="s">
        <v>88</v>
      </c>
      <c r="P56" s="477"/>
      <c r="Q56" s="477"/>
      <c r="R56" s="477"/>
      <c r="S56" s="477"/>
      <c r="T56" s="477"/>
      <c r="U56" s="477"/>
      <c r="V56" s="477" t="s">
        <v>70</v>
      </c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99">
        <v>315652</v>
      </c>
      <c r="AR56" s="500"/>
      <c r="AS56" s="500"/>
      <c r="AT56" s="500"/>
      <c r="AU56" s="500"/>
      <c r="AV56" s="500"/>
      <c r="AW56" s="500"/>
      <c r="AX56" s="500"/>
      <c r="AY56" s="500"/>
      <c r="AZ56" s="500"/>
      <c r="BA56" s="500"/>
      <c r="BB56" s="500"/>
      <c r="BC56" s="500"/>
      <c r="BD56" s="500"/>
      <c r="BE56" s="500"/>
      <c r="BF56" s="500"/>
      <c r="BG56" s="500"/>
      <c r="BH56" s="500"/>
      <c r="BI56" s="500"/>
      <c r="BJ56" s="500"/>
      <c r="BK56" s="500"/>
      <c r="BL56" s="500"/>
      <c r="BM56" s="500"/>
      <c r="BN56" s="500"/>
      <c r="BO56" s="500"/>
      <c r="BP56" s="500"/>
      <c r="BQ56" s="500"/>
      <c r="BR56" s="499">
        <v>315652</v>
      </c>
      <c r="BS56" s="500"/>
      <c r="BT56" s="500"/>
      <c r="BU56" s="500"/>
      <c r="BV56" s="500"/>
      <c r="BW56" s="500"/>
      <c r="BX56" s="500"/>
      <c r="BY56" s="500"/>
      <c r="BZ56" s="500"/>
      <c r="CA56" s="500"/>
      <c r="CB56" s="500"/>
      <c r="CC56" s="500"/>
      <c r="CD56" s="500"/>
      <c r="CE56" s="500"/>
      <c r="CF56" s="500"/>
      <c r="CG56" s="500"/>
      <c r="CH56" s="500"/>
      <c r="CI56" s="500"/>
      <c r="CJ56" s="500"/>
      <c r="CK56" s="500"/>
      <c r="CL56" s="500"/>
      <c r="CM56" s="500"/>
      <c r="CN56" s="500"/>
      <c r="CO56" s="500"/>
      <c r="CP56" s="500"/>
      <c r="CQ56" s="500"/>
      <c r="CR56" s="500"/>
      <c r="CS56" s="499">
        <v>315652</v>
      </c>
      <c r="CT56" s="500"/>
      <c r="CU56" s="500"/>
      <c r="CV56" s="500"/>
      <c r="CW56" s="500"/>
      <c r="CX56" s="500"/>
      <c r="CY56" s="500"/>
      <c r="CZ56" s="500"/>
      <c r="DA56" s="500"/>
      <c r="DB56" s="500"/>
      <c r="DC56" s="500"/>
      <c r="DD56" s="500"/>
      <c r="DE56" s="500"/>
      <c r="DF56" s="500"/>
      <c r="DG56" s="500"/>
      <c r="DH56" s="500"/>
      <c r="DI56" s="500"/>
      <c r="DJ56" s="500"/>
      <c r="DK56" s="500"/>
      <c r="DL56" s="500"/>
      <c r="DM56" s="500"/>
      <c r="DN56" s="500"/>
      <c r="DO56" s="500"/>
      <c r="DP56" s="500"/>
      <c r="DQ56" s="500"/>
      <c r="DR56" s="500"/>
      <c r="DS56" s="500"/>
    </row>
    <row r="57" spans="1:123">
      <c r="A57" s="477" t="s">
        <v>66</v>
      </c>
      <c r="B57" s="477"/>
      <c r="C57" s="477"/>
      <c r="D57" s="477"/>
      <c r="E57" s="477"/>
      <c r="F57" s="477"/>
      <c r="G57" s="477"/>
      <c r="H57" s="477" t="s">
        <v>81</v>
      </c>
      <c r="I57" s="477"/>
      <c r="J57" s="477"/>
      <c r="K57" s="477"/>
      <c r="L57" s="477"/>
      <c r="M57" s="477"/>
      <c r="N57" s="477"/>
      <c r="O57" s="477" t="s">
        <v>88</v>
      </c>
      <c r="P57" s="477"/>
      <c r="Q57" s="477"/>
      <c r="R57" s="477"/>
      <c r="S57" s="477"/>
      <c r="T57" s="477"/>
      <c r="U57" s="477"/>
      <c r="V57" s="477" t="s">
        <v>71</v>
      </c>
      <c r="W57" s="477"/>
      <c r="X57" s="477"/>
      <c r="Y57" s="477"/>
      <c r="Z57" s="477"/>
      <c r="AA57" s="477"/>
      <c r="AB57" s="477"/>
      <c r="AC57" s="477"/>
      <c r="AD57" s="477" t="s">
        <v>72</v>
      </c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99">
        <v>1230740</v>
      </c>
      <c r="AR57" s="500"/>
      <c r="AS57" s="500"/>
      <c r="AT57" s="500"/>
      <c r="AU57" s="500"/>
      <c r="AV57" s="500"/>
      <c r="AW57" s="500"/>
      <c r="AX57" s="500"/>
      <c r="AY57" s="500"/>
      <c r="AZ57" s="500"/>
      <c r="BA57" s="500"/>
      <c r="BB57" s="500"/>
      <c r="BC57" s="500"/>
      <c r="BD57" s="500"/>
      <c r="BE57" s="500"/>
      <c r="BF57" s="500"/>
      <c r="BG57" s="500"/>
      <c r="BH57" s="500"/>
      <c r="BI57" s="500"/>
      <c r="BJ57" s="500"/>
      <c r="BK57" s="500"/>
      <c r="BL57" s="500"/>
      <c r="BM57" s="500"/>
      <c r="BN57" s="500"/>
      <c r="BO57" s="500"/>
      <c r="BP57" s="500"/>
      <c r="BQ57" s="500"/>
      <c r="BR57" s="499">
        <v>1230740</v>
      </c>
      <c r="BS57" s="500"/>
      <c r="BT57" s="500"/>
      <c r="BU57" s="500"/>
      <c r="BV57" s="500"/>
      <c r="BW57" s="500"/>
      <c r="BX57" s="500"/>
      <c r="BY57" s="500"/>
      <c r="BZ57" s="500"/>
      <c r="CA57" s="500"/>
      <c r="CB57" s="500"/>
      <c r="CC57" s="500"/>
      <c r="CD57" s="500"/>
      <c r="CE57" s="500"/>
      <c r="CF57" s="500"/>
      <c r="CG57" s="500"/>
      <c r="CH57" s="500"/>
      <c r="CI57" s="500"/>
      <c r="CJ57" s="500"/>
      <c r="CK57" s="500"/>
      <c r="CL57" s="500"/>
      <c r="CM57" s="500"/>
      <c r="CN57" s="500"/>
      <c r="CO57" s="500"/>
      <c r="CP57" s="500"/>
      <c r="CQ57" s="500"/>
      <c r="CR57" s="500"/>
      <c r="CS57" s="499">
        <v>1230740</v>
      </c>
      <c r="CT57" s="500"/>
      <c r="CU57" s="500"/>
      <c r="CV57" s="500"/>
      <c r="CW57" s="500"/>
      <c r="CX57" s="500"/>
      <c r="CY57" s="500"/>
      <c r="CZ57" s="500"/>
      <c r="DA57" s="500"/>
      <c r="DB57" s="500"/>
      <c r="DC57" s="500"/>
      <c r="DD57" s="500"/>
      <c r="DE57" s="500"/>
      <c r="DF57" s="500"/>
      <c r="DG57" s="500"/>
      <c r="DH57" s="500"/>
      <c r="DI57" s="500"/>
      <c r="DJ57" s="500"/>
      <c r="DK57" s="500"/>
      <c r="DL57" s="500"/>
      <c r="DM57" s="500"/>
      <c r="DN57" s="500"/>
      <c r="DO57" s="500"/>
      <c r="DP57" s="500"/>
      <c r="DQ57" s="500"/>
      <c r="DR57" s="500"/>
      <c r="DS57" s="500"/>
    </row>
    <row r="58" spans="1:123">
      <c r="A58" s="477" t="s">
        <v>66</v>
      </c>
      <c r="B58" s="477"/>
      <c r="C58" s="477"/>
      <c r="D58" s="477"/>
      <c r="E58" s="477"/>
      <c r="F58" s="477"/>
      <c r="G58" s="477"/>
      <c r="H58" s="477" t="s">
        <v>81</v>
      </c>
      <c r="I58" s="477"/>
      <c r="J58" s="477"/>
      <c r="K58" s="477"/>
      <c r="L58" s="477"/>
      <c r="M58" s="477"/>
      <c r="N58" s="477"/>
      <c r="O58" s="477" t="s">
        <v>88</v>
      </c>
      <c r="P58" s="477"/>
      <c r="Q58" s="477"/>
      <c r="R58" s="477"/>
      <c r="S58" s="477"/>
      <c r="T58" s="477"/>
      <c r="U58" s="477"/>
      <c r="V58" s="477" t="s">
        <v>73</v>
      </c>
      <c r="W58" s="477"/>
      <c r="X58" s="477"/>
      <c r="Y58" s="477"/>
      <c r="Z58" s="477"/>
      <c r="AA58" s="477"/>
      <c r="AB58" s="477"/>
      <c r="AC58" s="477"/>
      <c r="AD58" s="477" t="s">
        <v>79</v>
      </c>
      <c r="AE58" s="477"/>
      <c r="AF58" s="477"/>
      <c r="AG58" s="477"/>
      <c r="AH58" s="477"/>
      <c r="AI58" s="477"/>
      <c r="AJ58" s="477"/>
      <c r="AK58" s="477"/>
      <c r="AL58" s="477"/>
      <c r="AM58" s="477"/>
      <c r="AN58" s="477"/>
      <c r="AO58" s="477"/>
      <c r="AP58" s="477"/>
      <c r="AQ58" s="499">
        <v>55850</v>
      </c>
      <c r="AR58" s="500"/>
      <c r="AS58" s="500"/>
      <c r="AT58" s="500"/>
      <c r="AU58" s="500"/>
      <c r="AV58" s="500"/>
      <c r="AW58" s="500"/>
      <c r="AX58" s="500"/>
      <c r="AY58" s="500"/>
      <c r="AZ58" s="500"/>
      <c r="BA58" s="500"/>
      <c r="BB58" s="500"/>
      <c r="BC58" s="500"/>
      <c r="BD58" s="500"/>
      <c r="BE58" s="500"/>
      <c r="BF58" s="500"/>
      <c r="BG58" s="500"/>
      <c r="BH58" s="500"/>
      <c r="BI58" s="500"/>
      <c r="BJ58" s="500"/>
      <c r="BK58" s="500"/>
      <c r="BL58" s="500"/>
      <c r="BM58" s="500"/>
      <c r="BN58" s="500"/>
      <c r="BO58" s="500"/>
      <c r="BP58" s="500"/>
      <c r="BQ58" s="500"/>
      <c r="BR58" s="499">
        <v>55850</v>
      </c>
      <c r="BS58" s="500"/>
      <c r="BT58" s="500"/>
      <c r="BU58" s="500"/>
      <c r="BV58" s="500"/>
      <c r="BW58" s="500"/>
      <c r="BX58" s="500"/>
      <c r="BY58" s="500"/>
      <c r="BZ58" s="500"/>
      <c r="CA58" s="500"/>
      <c r="CB58" s="500"/>
      <c r="CC58" s="500"/>
      <c r="CD58" s="500"/>
      <c r="CE58" s="500"/>
      <c r="CF58" s="500"/>
      <c r="CG58" s="500"/>
      <c r="CH58" s="500"/>
      <c r="CI58" s="500"/>
      <c r="CJ58" s="500"/>
      <c r="CK58" s="500"/>
      <c r="CL58" s="500"/>
      <c r="CM58" s="500"/>
      <c r="CN58" s="500"/>
      <c r="CO58" s="500"/>
      <c r="CP58" s="500"/>
      <c r="CQ58" s="500"/>
      <c r="CR58" s="500"/>
      <c r="CS58" s="499">
        <v>55850</v>
      </c>
      <c r="CT58" s="500"/>
      <c r="CU58" s="500"/>
      <c r="CV58" s="500"/>
      <c r="CW58" s="500"/>
      <c r="CX58" s="500"/>
      <c r="CY58" s="500"/>
      <c r="CZ58" s="500"/>
      <c r="DA58" s="500"/>
      <c r="DB58" s="500"/>
      <c r="DC58" s="500"/>
      <c r="DD58" s="500"/>
      <c r="DE58" s="500"/>
      <c r="DF58" s="500"/>
      <c r="DG58" s="500"/>
      <c r="DH58" s="500"/>
      <c r="DI58" s="500"/>
      <c r="DJ58" s="500"/>
      <c r="DK58" s="500"/>
      <c r="DL58" s="500"/>
      <c r="DM58" s="500"/>
      <c r="DN58" s="500"/>
      <c r="DO58" s="500"/>
      <c r="DP58" s="500"/>
      <c r="DQ58" s="500"/>
      <c r="DR58" s="500"/>
      <c r="DS58" s="500"/>
    </row>
    <row r="59" spans="1:123">
      <c r="A59" s="521" t="s">
        <v>74</v>
      </c>
      <c r="B59" s="521"/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2"/>
      <c r="AE59" s="523"/>
      <c r="AF59" s="523"/>
      <c r="AG59" s="523"/>
      <c r="AH59" s="523"/>
      <c r="AI59" s="523"/>
      <c r="AJ59" s="523"/>
      <c r="AK59" s="523"/>
      <c r="AL59" s="523"/>
      <c r="AM59" s="523"/>
      <c r="AN59" s="523"/>
      <c r="AO59" s="523"/>
      <c r="AP59" s="524"/>
      <c r="AQ59" s="513">
        <f>SUM(AQ55:AY58)</f>
        <v>5727539</v>
      </c>
      <c r="AR59" s="514"/>
      <c r="AS59" s="514"/>
      <c r="AT59" s="514"/>
      <c r="AU59" s="514"/>
      <c r="AV59" s="514"/>
      <c r="AW59" s="514"/>
      <c r="AX59" s="514"/>
      <c r="AY59" s="515"/>
      <c r="AZ59" s="510" t="s">
        <v>75</v>
      </c>
      <c r="BA59" s="511"/>
      <c r="BB59" s="511"/>
      <c r="BC59" s="511"/>
      <c r="BD59" s="511"/>
      <c r="BE59" s="511"/>
      <c r="BF59" s="511"/>
      <c r="BG59" s="511"/>
      <c r="BH59" s="512"/>
      <c r="BI59" s="510" t="s">
        <v>75</v>
      </c>
      <c r="BJ59" s="511"/>
      <c r="BK59" s="511"/>
      <c r="BL59" s="511"/>
      <c r="BM59" s="511"/>
      <c r="BN59" s="511"/>
      <c r="BO59" s="511"/>
      <c r="BP59" s="511"/>
      <c r="BQ59" s="512"/>
      <c r="BR59" s="513">
        <f>SUM(BR55:BZ58)</f>
        <v>5727539</v>
      </c>
      <c r="BS59" s="514"/>
      <c r="BT59" s="514"/>
      <c r="BU59" s="514"/>
      <c r="BV59" s="514"/>
      <c r="BW59" s="514"/>
      <c r="BX59" s="514"/>
      <c r="BY59" s="514"/>
      <c r="BZ59" s="515"/>
      <c r="CA59" s="510" t="s">
        <v>75</v>
      </c>
      <c r="CB59" s="511"/>
      <c r="CC59" s="511"/>
      <c r="CD59" s="511"/>
      <c r="CE59" s="511"/>
      <c r="CF59" s="511"/>
      <c r="CG59" s="511"/>
      <c r="CH59" s="511"/>
      <c r="CI59" s="512"/>
      <c r="CJ59" s="510" t="s">
        <v>75</v>
      </c>
      <c r="CK59" s="511"/>
      <c r="CL59" s="511"/>
      <c r="CM59" s="511"/>
      <c r="CN59" s="511"/>
      <c r="CO59" s="511"/>
      <c r="CP59" s="511"/>
      <c r="CQ59" s="511"/>
      <c r="CR59" s="512"/>
      <c r="CS59" s="513">
        <f>SUM(CS55:DA58)</f>
        <v>5727539</v>
      </c>
      <c r="CT59" s="514"/>
      <c r="CU59" s="514"/>
      <c r="CV59" s="514"/>
      <c r="CW59" s="514"/>
      <c r="CX59" s="514"/>
      <c r="CY59" s="514"/>
      <c r="CZ59" s="514"/>
      <c r="DA59" s="515"/>
      <c r="DB59" s="510" t="s">
        <v>75</v>
      </c>
      <c r="DC59" s="511"/>
      <c r="DD59" s="511"/>
      <c r="DE59" s="511"/>
      <c r="DF59" s="511"/>
      <c r="DG59" s="511"/>
      <c r="DH59" s="511"/>
      <c r="DI59" s="511"/>
      <c r="DJ59" s="512"/>
      <c r="DK59" s="510" t="s">
        <v>75</v>
      </c>
      <c r="DL59" s="511"/>
      <c r="DM59" s="511"/>
      <c r="DN59" s="511"/>
      <c r="DO59" s="511"/>
      <c r="DP59" s="511"/>
      <c r="DQ59" s="511"/>
      <c r="DR59" s="511"/>
      <c r="DS59" s="512"/>
    </row>
    <row r="60" spans="1:123">
      <c r="A60" s="477" t="s">
        <v>66</v>
      </c>
      <c r="B60" s="477"/>
      <c r="C60" s="477"/>
      <c r="D60" s="477"/>
      <c r="E60" s="477"/>
      <c r="F60" s="477"/>
      <c r="G60" s="477"/>
      <c r="H60" s="477" t="s">
        <v>81</v>
      </c>
      <c r="I60" s="477"/>
      <c r="J60" s="477"/>
      <c r="K60" s="477"/>
      <c r="L60" s="477"/>
      <c r="M60" s="477"/>
      <c r="N60" s="477"/>
      <c r="O60" s="477" t="s">
        <v>89</v>
      </c>
      <c r="P60" s="477"/>
      <c r="Q60" s="477"/>
      <c r="R60" s="477"/>
      <c r="S60" s="477"/>
      <c r="T60" s="477"/>
      <c r="U60" s="477"/>
      <c r="V60" s="477" t="s">
        <v>69</v>
      </c>
      <c r="W60" s="477"/>
      <c r="X60" s="477"/>
      <c r="Y60" s="477"/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477"/>
      <c r="AL60" s="477"/>
      <c r="AM60" s="477"/>
      <c r="AN60" s="477"/>
      <c r="AO60" s="477"/>
      <c r="AP60" s="477"/>
      <c r="AQ60" s="499">
        <v>15772463</v>
      </c>
      <c r="AR60" s="500"/>
      <c r="AS60" s="500"/>
      <c r="AT60" s="500"/>
      <c r="AU60" s="500"/>
      <c r="AV60" s="500"/>
      <c r="AW60" s="500"/>
      <c r="AX60" s="500"/>
      <c r="AY60" s="500"/>
      <c r="AZ60" s="500"/>
      <c r="BA60" s="500"/>
      <c r="BB60" s="500"/>
      <c r="BC60" s="500"/>
      <c r="BD60" s="500"/>
      <c r="BE60" s="500"/>
      <c r="BF60" s="500"/>
      <c r="BG60" s="500"/>
      <c r="BH60" s="500"/>
      <c r="BI60" s="500"/>
      <c r="BJ60" s="500"/>
      <c r="BK60" s="500"/>
      <c r="BL60" s="500"/>
      <c r="BM60" s="500"/>
      <c r="BN60" s="500"/>
      <c r="BO60" s="500"/>
      <c r="BP60" s="500"/>
      <c r="BQ60" s="500"/>
      <c r="BR60" s="499">
        <v>15772463</v>
      </c>
      <c r="BS60" s="500"/>
      <c r="BT60" s="500"/>
      <c r="BU60" s="500"/>
      <c r="BV60" s="500"/>
      <c r="BW60" s="500"/>
      <c r="BX60" s="500"/>
      <c r="BY60" s="500"/>
      <c r="BZ60" s="500"/>
      <c r="CA60" s="500"/>
      <c r="CB60" s="500"/>
      <c r="CC60" s="500"/>
      <c r="CD60" s="500"/>
      <c r="CE60" s="500"/>
      <c r="CF60" s="500"/>
      <c r="CG60" s="500"/>
      <c r="CH60" s="500"/>
      <c r="CI60" s="500"/>
      <c r="CJ60" s="500"/>
      <c r="CK60" s="500"/>
      <c r="CL60" s="500"/>
      <c r="CM60" s="500"/>
      <c r="CN60" s="500"/>
      <c r="CO60" s="500"/>
      <c r="CP60" s="500"/>
      <c r="CQ60" s="500"/>
      <c r="CR60" s="500"/>
      <c r="CS60" s="499">
        <v>15772463</v>
      </c>
      <c r="CT60" s="500"/>
      <c r="CU60" s="500"/>
      <c r="CV60" s="500"/>
      <c r="CW60" s="500"/>
      <c r="CX60" s="500"/>
      <c r="CY60" s="500"/>
      <c r="CZ60" s="500"/>
      <c r="DA60" s="500"/>
      <c r="DB60" s="500"/>
      <c r="DC60" s="500"/>
      <c r="DD60" s="500"/>
      <c r="DE60" s="500"/>
      <c r="DF60" s="500"/>
      <c r="DG60" s="500"/>
      <c r="DH60" s="500"/>
      <c r="DI60" s="500"/>
      <c r="DJ60" s="500"/>
      <c r="DK60" s="500"/>
      <c r="DL60" s="500"/>
      <c r="DM60" s="500"/>
      <c r="DN60" s="500"/>
      <c r="DO60" s="500"/>
      <c r="DP60" s="500"/>
      <c r="DQ60" s="500"/>
      <c r="DR60" s="500"/>
      <c r="DS60" s="500"/>
    </row>
    <row r="61" spans="1:123">
      <c r="A61" s="507" t="s">
        <v>66</v>
      </c>
      <c r="B61" s="508"/>
      <c r="C61" s="508"/>
      <c r="D61" s="508"/>
      <c r="E61" s="508"/>
      <c r="F61" s="508"/>
      <c r="G61" s="509"/>
      <c r="H61" s="477" t="s">
        <v>81</v>
      </c>
      <c r="I61" s="477"/>
      <c r="J61" s="477"/>
      <c r="K61" s="477"/>
      <c r="L61" s="477"/>
      <c r="M61" s="477"/>
      <c r="N61" s="477"/>
      <c r="O61" s="477" t="s">
        <v>89</v>
      </c>
      <c r="P61" s="477"/>
      <c r="Q61" s="477"/>
      <c r="R61" s="477"/>
      <c r="S61" s="477"/>
      <c r="T61" s="477"/>
      <c r="U61" s="477"/>
      <c r="V61" s="507" t="s">
        <v>70</v>
      </c>
      <c r="W61" s="508"/>
      <c r="X61" s="508"/>
      <c r="Y61" s="508"/>
      <c r="Z61" s="508"/>
      <c r="AA61" s="508"/>
      <c r="AB61" s="508"/>
      <c r="AC61" s="509"/>
      <c r="AD61" s="507"/>
      <c r="AE61" s="508"/>
      <c r="AF61" s="508"/>
      <c r="AG61" s="508"/>
      <c r="AH61" s="508"/>
      <c r="AI61" s="508"/>
      <c r="AJ61" s="508"/>
      <c r="AK61" s="508"/>
      <c r="AL61" s="508"/>
      <c r="AM61" s="508"/>
      <c r="AN61" s="508"/>
      <c r="AO61" s="508"/>
      <c r="AP61" s="509"/>
      <c r="AQ61" s="501">
        <v>72219</v>
      </c>
      <c r="AR61" s="502"/>
      <c r="AS61" s="502"/>
      <c r="AT61" s="502"/>
      <c r="AU61" s="502"/>
      <c r="AV61" s="502"/>
      <c r="AW61" s="502"/>
      <c r="AX61" s="502"/>
      <c r="AY61" s="503"/>
      <c r="AZ61" s="504"/>
      <c r="BA61" s="505"/>
      <c r="BB61" s="505"/>
      <c r="BC61" s="505"/>
      <c r="BD61" s="505"/>
      <c r="BE61" s="505"/>
      <c r="BF61" s="505"/>
      <c r="BG61" s="505"/>
      <c r="BH61" s="506"/>
      <c r="BI61" s="504"/>
      <c r="BJ61" s="505"/>
      <c r="BK61" s="505"/>
      <c r="BL61" s="505"/>
      <c r="BM61" s="505"/>
      <c r="BN61" s="505"/>
      <c r="BO61" s="505"/>
      <c r="BP61" s="505"/>
      <c r="BQ61" s="506"/>
      <c r="BR61" s="501">
        <v>72219</v>
      </c>
      <c r="BS61" s="502"/>
      <c r="BT61" s="502"/>
      <c r="BU61" s="502"/>
      <c r="BV61" s="502"/>
      <c r="BW61" s="502"/>
      <c r="BX61" s="502"/>
      <c r="BY61" s="502"/>
      <c r="BZ61" s="503"/>
      <c r="CA61" s="504"/>
      <c r="CB61" s="505"/>
      <c r="CC61" s="505"/>
      <c r="CD61" s="505"/>
      <c r="CE61" s="505"/>
      <c r="CF61" s="505"/>
      <c r="CG61" s="505"/>
      <c r="CH61" s="505"/>
      <c r="CI61" s="506"/>
      <c r="CJ61" s="504"/>
      <c r="CK61" s="505"/>
      <c r="CL61" s="505"/>
      <c r="CM61" s="505"/>
      <c r="CN61" s="505"/>
      <c r="CO61" s="505"/>
      <c r="CP61" s="505"/>
      <c r="CQ61" s="505"/>
      <c r="CR61" s="506"/>
      <c r="CS61" s="501">
        <v>72219</v>
      </c>
      <c r="CT61" s="502"/>
      <c r="CU61" s="502"/>
      <c r="CV61" s="502"/>
      <c r="CW61" s="502"/>
      <c r="CX61" s="502"/>
      <c r="CY61" s="502"/>
      <c r="CZ61" s="502"/>
      <c r="DA61" s="503"/>
      <c r="DB61" s="504"/>
      <c r="DC61" s="505"/>
      <c r="DD61" s="505"/>
      <c r="DE61" s="505"/>
      <c r="DF61" s="505"/>
      <c r="DG61" s="505"/>
      <c r="DH61" s="505"/>
      <c r="DI61" s="505"/>
      <c r="DJ61" s="506"/>
      <c r="DK61" s="504"/>
      <c r="DL61" s="505"/>
      <c r="DM61" s="505"/>
      <c r="DN61" s="505"/>
      <c r="DO61" s="505"/>
      <c r="DP61" s="505"/>
      <c r="DQ61" s="505"/>
      <c r="DR61" s="505"/>
      <c r="DS61" s="506"/>
    </row>
    <row r="62" spans="1:123">
      <c r="A62" s="507" t="s">
        <v>66</v>
      </c>
      <c r="B62" s="508"/>
      <c r="C62" s="508"/>
      <c r="D62" s="508"/>
      <c r="E62" s="508"/>
      <c r="F62" s="508"/>
      <c r="G62" s="509"/>
      <c r="H62" s="477" t="s">
        <v>81</v>
      </c>
      <c r="I62" s="477"/>
      <c r="J62" s="477"/>
      <c r="K62" s="477"/>
      <c r="L62" s="477"/>
      <c r="M62" s="477"/>
      <c r="N62" s="477"/>
      <c r="O62" s="477" t="s">
        <v>89</v>
      </c>
      <c r="P62" s="477"/>
      <c r="Q62" s="477"/>
      <c r="R62" s="477"/>
      <c r="S62" s="477"/>
      <c r="T62" s="477"/>
      <c r="U62" s="477"/>
      <c r="V62" s="507" t="s">
        <v>90</v>
      </c>
      <c r="W62" s="508"/>
      <c r="X62" s="508"/>
      <c r="Y62" s="508"/>
      <c r="Z62" s="508"/>
      <c r="AA62" s="508"/>
      <c r="AB62" s="508"/>
      <c r="AC62" s="509"/>
      <c r="AD62" s="507" t="s">
        <v>79</v>
      </c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9"/>
      <c r="AQ62" s="501">
        <v>8000</v>
      </c>
      <c r="AR62" s="502"/>
      <c r="AS62" s="502"/>
      <c r="AT62" s="502"/>
      <c r="AU62" s="502"/>
      <c r="AV62" s="502"/>
      <c r="AW62" s="502"/>
      <c r="AX62" s="502"/>
      <c r="AY62" s="503"/>
      <c r="AZ62" s="504"/>
      <c r="BA62" s="505"/>
      <c r="BB62" s="505"/>
      <c r="BC62" s="505"/>
      <c r="BD62" s="505"/>
      <c r="BE62" s="505"/>
      <c r="BF62" s="505"/>
      <c r="BG62" s="505"/>
      <c r="BH62" s="506"/>
      <c r="BI62" s="504"/>
      <c r="BJ62" s="505"/>
      <c r="BK62" s="505"/>
      <c r="BL62" s="505"/>
      <c r="BM62" s="505"/>
      <c r="BN62" s="505"/>
      <c r="BO62" s="505"/>
      <c r="BP62" s="505"/>
      <c r="BQ62" s="506"/>
      <c r="BR62" s="501">
        <v>8000</v>
      </c>
      <c r="BS62" s="502"/>
      <c r="BT62" s="502"/>
      <c r="BU62" s="502"/>
      <c r="BV62" s="502"/>
      <c r="BW62" s="502"/>
      <c r="BX62" s="502"/>
      <c r="BY62" s="502"/>
      <c r="BZ62" s="503"/>
      <c r="CA62" s="504"/>
      <c r="CB62" s="505"/>
      <c r="CC62" s="505"/>
      <c r="CD62" s="505"/>
      <c r="CE62" s="505"/>
      <c r="CF62" s="505"/>
      <c r="CG62" s="505"/>
      <c r="CH62" s="505"/>
      <c r="CI62" s="506"/>
      <c r="CJ62" s="504"/>
      <c r="CK62" s="505"/>
      <c r="CL62" s="505"/>
      <c r="CM62" s="505"/>
      <c r="CN62" s="505"/>
      <c r="CO62" s="505"/>
      <c r="CP62" s="505"/>
      <c r="CQ62" s="505"/>
      <c r="CR62" s="506"/>
      <c r="CS62" s="501">
        <v>8000</v>
      </c>
      <c r="CT62" s="502"/>
      <c r="CU62" s="502"/>
      <c r="CV62" s="502"/>
      <c r="CW62" s="502"/>
      <c r="CX62" s="502"/>
      <c r="CY62" s="502"/>
      <c r="CZ62" s="502"/>
      <c r="DA62" s="503"/>
      <c r="DB62" s="504"/>
      <c r="DC62" s="505"/>
      <c r="DD62" s="505"/>
      <c r="DE62" s="505"/>
      <c r="DF62" s="505"/>
      <c r="DG62" s="505"/>
      <c r="DH62" s="505"/>
      <c r="DI62" s="505"/>
      <c r="DJ62" s="506"/>
      <c r="DK62" s="504"/>
      <c r="DL62" s="505"/>
      <c r="DM62" s="505"/>
      <c r="DN62" s="505"/>
      <c r="DO62" s="505"/>
      <c r="DP62" s="505"/>
      <c r="DQ62" s="505"/>
      <c r="DR62" s="505"/>
      <c r="DS62" s="506"/>
    </row>
    <row r="63" spans="1:123">
      <c r="A63" s="477" t="s">
        <v>66</v>
      </c>
      <c r="B63" s="477"/>
      <c r="C63" s="477"/>
      <c r="D63" s="477"/>
      <c r="E63" s="477"/>
      <c r="F63" s="477"/>
      <c r="G63" s="477"/>
      <c r="H63" s="477" t="s">
        <v>81</v>
      </c>
      <c r="I63" s="477"/>
      <c r="J63" s="477"/>
      <c r="K63" s="477"/>
      <c r="L63" s="477"/>
      <c r="M63" s="477"/>
      <c r="N63" s="477"/>
      <c r="O63" s="477" t="s">
        <v>89</v>
      </c>
      <c r="P63" s="477"/>
      <c r="Q63" s="477"/>
      <c r="R63" s="477"/>
      <c r="S63" s="477"/>
      <c r="T63" s="477"/>
      <c r="U63" s="477"/>
      <c r="V63" s="507" t="s">
        <v>71</v>
      </c>
      <c r="W63" s="508"/>
      <c r="X63" s="508"/>
      <c r="Y63" s="508"/>
      <c r="Z63" s="508"/>
      <c r="AA63" s="508"/>
      <c r="AB63" s="508"/>
      <c r="AC63" s="509"/>
      <c r="AD63" s="507" t="s">
        <v>72</v>
      </c>
      <c r="AE63" s="508"/>
      <c r="AF63" s="508"/>
      <c r="AG63" s="508"/>
      <c r="AH63" s="508"/>
      <c r="AI63" s="508"/>
      <c r="AJ63" s="508"/>
      <c r="AK63" s="508"/>
      <c r="AL63" s="508"/>
      <c r="AM63" s="508"/>
      <c r="AN63" s="508"/>
      <c r="AO63" s="508"/>
      <c r="AP63" s="509"/>
      <c r="AQ63" s="501">
        <v>4721013</v>
      </c>
      <c r="AR63" s="505"/>
      <c r="AS63" s="505"/>
      <c r="AT63" s="505"/>
      <c r="AU63" s="505"/>
      <c r="AV63" s="505"/>
      <c r="AW63" s="505"/>
      <c r="AX63" s="505"/>
      <c r="AY63" s="506"/>
      <c r="AZ63" s="504"/>
      <c r="BA63" s="505"/>
      <c r="BB63" s="505"/>
      <c r="BC63" s="505"/>
      <c r="BD63" s="505"/>
      <c r="BE63" s="505"/>
      <c r="BF63" s="505"/>
      <c r="BG63" s="505"/>
      <c r="BH63" s="506"/>
      <c r="BI63" s="504"/>
      <c r="BJ63" s="505"/>
      <c r="BK63" s="505"/>
      <c r="BL63" s="505"/>
      <c r="BM63" s="505"/>
      <c r="BN63" s="505"/>
      <c r="BO63" s="505"/>
      <c r="BP63" s="505"/>
      <c r="BQ63" s="506"/>
      <c r="BR63" s="501">
        <v>4721013</v>
      </c>
      <c r="BS63" s="505"/>
      <c r="BT63" s="505"/>
      <c r="BU63" s="505"/>
      <c r="BV63" s="505"/>
      <c r="BW63" s="505"/>
      <c r="BX63" s="505"/>
      <c r="BY63" s="505"/>
      <c r="BZ63" s="506"/>
      <c r="CA63" s="504"/>
      <c r="CB63" s="505"/>
      <c r="CC63" s="505"/>
      <c r="CD63" s="505"/>
      <c r="CE63" s="505"/>
      <c r="CF63" s="505"/>
      <c r="CG63" s="505"/>
      <c r="CH63" s="505"/>
      <c r="CI63" s="506"/>
      <c r="CJ63" s="504"/>
      <c r="CK63" s="505"/>
      <c r="CL63" s="505"/>
      <c r="CM63" s="505"/>
      <c r="CN63" s="505"/>
      <c r="CO63" s="505"/>
      <c r="CP63" s="505"/>
      <c r="CQ63" s="505"/>
      <c r="CR63" s="506"/>
      <c r="CS63" s="501">
        <v>4721013</v>
      </c>
      <c r="CT63" s="505"/>
      <c r="CU63" s="505"/>
      <c r="CV63" s="505"/>
      <c r="CW63" s="505"/>
      <c r="CX63" s="505"/>
      <c r="CY63" s="505"/>
      <c r="CZ63" s="505"/>
      <c r="DA63" s="506"/>
      <c r="DB63" s="504"/>
      <c r="DC63" s="505"/>
      <c r="DD63" s="505"/>
      <c r="DE63" s="505"/>
      <c r="DF63" s="505"/>
      <c r="DG63" s="505"/>
      <c r="DH63" s="505"/>
      <c r="DI63" s="505"/>
      <c r="DJ63" s="506"/>
      <c r="DK63" s="504"/>
      <c r="DL63" s="505"/>
      <c r="DM63" s="505"/>
      <c r="DN63" s="505"/>
      <c r="DO63" s="505"/>
      <c r="DP63" s="505"/>
      <c r="DQ63" s="505"/>
      <c r="DR63" s="505"/>
      <c r="DS63" s="506"/>
    </row>
    <row r="64" spans="1:123">
      <c r="A64" s="477" t="s">
        <v>66</v>
      </c>
      <c r="B64" s="477"/>
      <c r="C64" s="477"/>
      <c r="D64" s="477"/>
      <c r="E64" s="477"/>
      <c r="F64" s="477"/>
      <c r="G64" s="477"/>
      <c r="H64" s="477" t="s">
        <v>81</v>
      </c>
      <c r="I64" s="477"/>
      <c r="J64" s="477"/>
      <c r="K64" s="477"/>
      <c r="L64" s="477"/>
      <c r="M64" s="477"/>
      <c r="N64" s="477"/>
      <c r="O64" s="477" t="s">
        <v>89</v>
      </c>
      <c r="P64" s="477"/>
      <c r="Q64" s="477"/>
      <c r="R64" s="477"/>
      <c r="S64" s="477"/>
      <c r="T64" s="477"/>
      <c r="U64" s="477"/>
      <c r="V64" s="507" t="s">
        <v>73</v>
      </c>
      <c r="W64" s="508"/>
      <c r="X64" s="508"/>
      <c r="Y64" s="508"/>
      <c r="Z64" s="508"/>
      <c r="AA64" s="508"/>
      <c r="AB64" s="508"/>
      <c r="AC64" s="509"/>
      <c r="AD64" s="507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  <c r="AO64" s="508"/>
      <c r="AP64" s="509"/>
      <c r="AQ64" s="501">
        <v>1121077</v>
      </c>
      <c r="AR64" s="505"/>
      <c r="AS64" s="505"/>
      <c r="AT64" s="505"/>
      <c r="AU64" s="505"/>
      <c r="AV64" s="505"/>
      <c r="AW64" s="505"/>
      <c r="AX64" s="505"/>
      <c r="AY64" s="506"/>
      <c r="AZ64" s="504"/>
      <c r="BA64" s="505"/>
      <c r="BB64" s="505"/>
      <c r="BC64" s="505"/>
      <c r="BD64" s="505"/>
      <c r="BE64" s="505"/>
      <c r="BF64" s="505"/>
      <c r="BG64" s="505"/>
      <c r="BH64" s="506"/>
      <c r="BI64" s="504"/>
      <c r="BJ64" s="505"/>
      <c r="BK64" s="505"/>
      <c r="BL64" s="505"/>
      <c r="BM64" s="505"/>
      <c r="BN64" s="505"/>
      <c r="BO64" s="505"/>
      <c r="BP64" s="505"/>
      <c r="BQ64" s="506"/>
      <c r="BR64" s="499">
        <v>858992</v>
      </c>
      <c r="BS64" s="500"/>
      <c r="BT64" s="500"/>
      <c r="BU64" s="500"/>
      <c r="BV64" s="500"/>
      <c r="BW64" s="500"/>
      <c r="BX64" s="500"/>
      <c r="BY64" s="500"/>
      <c r="BZ64" s="500"/>
      <c r="CA64" s="504"/>
      <c r="CB64" s="505"/>
      <c r="CC64" s="505"/>
      <c r="CD64" s="505"/>
      <c r="CE64" s="505"/>
      <c r="CF64" s="505"/>
      <c r="CG64" s="505"/>
      <c r="CH64" s="505"/>
      <c r="CI64" s="506"/>
      <c r="CJ64" s="504"/>
      <c r="CK64" s="505"/>
      <c r="CL64" s="505"/>
      <c r="CM64" s="505"/>
      <c r="CN64" s="505"/>
      <c r="CO64" s="505"/>
      <c r="CP64" s="505"/>
      <c r="CQ64" s="505"/>
      <c r="CR64" s="506"/>
      <c r="CS64" s="499">
        <v>858992</v>
      </c>
      <c r="CT64" s="500"/>
      <c r="CU64" s="500"/>
      <c r="CV64" s="500"/>
      <c r="CW64" s="500"/>
      <c r="CX64" s="500"/>
      <c r="CY64" s="500"/>
      <c r="CZ64" s="500"/>
      <c r="DA64" s="500"/>
      <c r="DB64" s="504"/>
      <c r="DC64" s="505"/>
      <c r="DD64" s="505"/>
      <c r="DE64" s="505"/>
      <c r="DF64" s="505"/>
      <c r="DG64" s="505"/>
      <c r="DH64" s="505"/>
      <c r="DI64" s="505"/>
      <c r="DJ64" s="506"/>
      <c r="DK64" s="504"/>
      <c r="DL64" s="505"/>
      <c r="DM64" s="505"/>
      <c r="DN64" s="505"/>
      <c r="DO64" s="505"/>
      <c r="DP64" s="505"/>
      <c r="DQ64" s="505"/>
      <c r="DR64" s="505"/>
      <c r="DS64" s="506"/>
    </row>
    <row r="65" spans="1:123">
      <c r="A65" s="521" t="s">
        <v>74</v>
      </c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2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4"/>
      <c r="AQ65" s="513">
        <f>SUM(AQ60:AY64)</f>
        <v>21694772</v>
      </c>
      <c r="AR65" s="514"/>
      <c r="AS65" s="514"/>
      <c r="AT65" s="514"/>
      <c r="AU65" s="514"/>
      <c r="AV65" s="514"/>
      <c r="AW65" s="514"/>
      <c r="AX65" s="514"/>
      <c r="AY65" s="515"/>
      <c r="AZ65" s="510" t="s">
        <v>75</v>
      </c>
      <c r="BA65" s="511"/>
      <c r="BB65" s="511"/>
      <c r="BC65" s="511"/>
      <c r="BD65" s="511"/>
      <c r="BE65" s="511"/>
      <c r="BF65" s="511"/>
      <c r="BG65" s="511"/>
      <c r="BH65" s="512"/>
      <c r="BI65" s="510" t="s">
        <v>75</v>
      </c>
      <c r="BJ65" s="511"/>
      <c r="BK65" s="511"/>
      <c r="BL65" s="511"/>
      <c r="BM65" s="511"/>
      <c r="BN65" s="511"/>
      <c r="BO65" s="511"/>
      <c r="BP65" s="511"/>
      <c r="BQ65" s="512"/>
      <c r="BR65" s="513">
        <f>SUM(BR60:BZ64)</f>
        <v>21432687</v>
      </c>
      <c r="BS65" s="514"/>
      <c r="BT65" s="514"/>
      <c r="BU65" s="514"/>
      <c r="BV65" s="514"/>
      <c r="BW65" s="514"/>
      <c r="BX65" s="514"/>
      <c r="BY65" s="514"/>
      <c r="BZ65" s="515"/>
      <c r="CA65" s="510" t="s">
        <v>75</v>
      </c>
      <c r="CB65" s="511"/>
      <c r="CC65" s="511"/>
      <c r="CD65" s="511"/>
      <c r="CE65" s="511"/>
      <c r="CF65" s="511"/>
      <c r="CG65" s="511"/>
      <c r="CH65" s="511"/>
      <c r="CI65" s="512"/>
      <c r="CJ65" s="510" t="s">
        <v>75</v>
      </c>
      <c r="CK65" s="511"/>
      <c r="CL65" s="511"/>
      <c r="CM65" s="511"/>
      <c r="CN65" s="511"/>
      <c r="CO65" s="511"/>
      <c r="CP65" s="511"/>
      <c r="CQ65" s="511"/>
      <c r="CR65" s="512"/>
      <c r="CS65" s="513">
        <f>SUM(CS60:DA64)</f>
        <v>21432687</v>
      </c>
      <c r="CT65" s="514"/>
      <c r="CU65" s="514"/>
      <c r="CV65" s="514"/>
      <c r="CW65" s="514"/>
      <c r="CX65" s="514"/>
      <c r="CY65" s="514"/>
      <c r="CZ65" s="514"/>
      <c r="DA65" s="515"/>
      <c r="DB65" s="510" t="s">
        <v>75</v>
      </c>
      <c r="DC65" s="511"/>
      <c r="DD65" s="511"/>
      <c r="DE65" s="511"/>
      <c r="DF65" s="511"/>
      <c r="DG65" s="511"/>
      <c r="DH65" s="511"/>
      <c r="DI65" s="511"/>
      <c r="DJ65" s="512"/>
      <c r="DK65" s="510" t="s">
        <v>75</v>
      </c>
      <c r="DL65" s="511"/>
      <c r="DM65" s="511"/>
      <c r="DN65" s="511"/>
      <c r="DO65" s="511"/>
      <c r="DP65" s="511"/>
      <c r="DQ65" s="511"/>
      <c r="DR65" s="511"/>
      <c r="DS65" s="512"/>
    </row>
    <row r="66" spans="1:123">
      <c r="A66" s="477" t="s">
        <v>66</v>
      </c>
      <c r="B66" s="477"/>
      <c r="C66" s="477"/>
      <c r="D66" s="477"/>
      <c r="E66" s="477"/>
      <c r="F66" s="477"/>
      <c r="G66" s="477"/>
      <c r="H66" s="477" t="s">
        <v>91</v>
      </c>
      <c r="I66" s="477"/>
      <c r="J66" s="477"/>
      <c r="K66" s="477"/>
      <c r="L66" s="477"/>
      <c r="M66" s="477"/>
      <c r="N66" s="477"/>
      <c r="O66" s="477" t="s">
        <v>89</v>
      </c>
      <c r="P66" s="477"/>
      <c r="Q66" s="477"/>
      <c r="R66" s="477"/>
      <c r="S66" s="477"/>
      <c r="T66" s="477"/>
      <c r="U66" s="477"/>
      <c r="V66" s="477" t="s">
        <v>69</v>
      </c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99">
        <v>640143</v>
      </c>
      <c r="AR66" s="500"/>
      <c r="AS66" s="500"/>
      <c r="AT66" s="500"/>
      <c r="AU66" s="500"/>
      <c r="AV66" s="500"/>
      <c r="AW66" s="500"/>
      <c r="AX66" s="500"/>
      <c r="AY66" s="500"/>
      <c r="AZ66" s="500"/>
      <c r="BA66" s="500"/>
      <c r="BB66" s="500"/>
      <c r="BC66" s="500"/>
      <c r="BD66" s="500"/>
      <c r="BE66" s="500"/>
      <c r="BF66" s="500"/>
      <c r="BG66" s="500"/>
      <c r="BH66" s="500"/>
      <c r="BI66" s="500"/>
      <c r="BJ66" s="500"/>
      <c r="BK66" s="500"/>
      <c r="BL66" s="500"/>
      <c r="BM66" s="500"/>
      <c r="BN66" s="500"/>
      <c r="BO66" s="500"/>
      <c r="BP66" s="500"/>
      <c r="BQ66" s="500"/>
      <c r="BR66" s="499">
        <v>640143</v>
      </c>
      <c r="BS66" s="500"/>
      <c r="BT66" s="500"/>
      <c r="BU66" s="500"/>
      <c r="BV66" s="500"/>
      <c r="BW66" s="500"/>
      <c r="BX66" s="500"/>
      <c r="BY66" s="500"/>
      <c r="BZ66" s="500"/>
      <c r="CA66" s="500"/>
      <c r="CB66" s="500"/>
      <c r="CC66" s="500"/>
      <c r="CD66" s="500"/>
      <c r="CE66" s="500"/>
      <c r="CF66" s="500"/>
      <c r="CG66" s="500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500"/>
      <c r="CS66" s="499">
        <v>640143</v>
      </c>
      <c r="CT66" s="500"/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0"/>
      <c r="DH66" s="500"/>
      <c r="DI66" s="500"/>
      <c r="DJ66" s="500"/>
      <c r="DK66" s="500"/>
      <c r="DL66" s="500"/>
      <c r="DM66" s="500"/>
      <c r="DN66" s="500"/>
      <c r="DO66" s="500"/>
      <c r="DP66" s="500"/>
      <c r="DQ66" s="500"/>
      <c r="DR66" s="500"/>
      <c r="DS66" s="500"/>
    </row>
    <row r="67" spans="1:123">
      <c r="A67" s="477" t="s">
        <v>66</v>
      </c>
      <c r="B67" s="477"/>
      <c r="C67" s="477"/>
      <c r="D67" s="477"/>
      <c r="E67" s="477"/>
      <c r="F67" s="477"/>
      <c r="G67" s="477"/>
      <c r="H67" s="477" t="s">
        <v>91</v>
      </c>
      <c r="I67" s="477"/>
      <c r="J67" s="477"/>
      <c r="K67" s="477"/>
      <c r="L67" s="477"/>
      <c r="M67" s="477"/>
      <c r="N67" s="477"/>
      <c r="O67" s="477" t="s">
        <v>89</v>
      </c>
      <c r="P67" s="477"/>
      <c r="Q67" s="477"/>
      <c r="R67" s="477"/>
      <c r="S67" s="477"/>
      <c r="T67" s="477"/>
      <c r="U67" s="477"/>
      <c r="V67" s="477" t="s">
        <v>71</v>
      </c>
      <c r="W67" s="477"/>
      <c r="X67" s="477"/>
      <c r="Y67" s="477"/>
      <c r="Z67" s="477"/>
      <c r="AA67" s="477"/>
      <c r="AB67" s="477"/>
      <c r="AC67" s="477"/>
      <c r="AD67" s="477" t="s">
        <v>72</v>
      </c>
      <c r="AE67" s="477"/>
      <c r="AF67" s="477"/>
      <c r="AG67" s="477"/>
      <c r="AH67" s="477"/>
      <c r="AI67" s="477"/>
      <c r="AJ67" s="477"/>
      <c r="AK67" s="477"/>
      <c r="AL67" s="477"/>
      <c r="AM67" s="477"/>
      <c r="AN67" s="477"/>
      <c r="AO67" s="477"/>
      <c r="AP67" s="477"/>
      <c r="AQ67" s="499">
        <v>190303</v>
      </c>
      <c r="AR67" s="500"/>
      <c r="AS67" s="500"/>
      <c r="AT67" s="500"/>
      <c r="AU67" s="500"/>
      <c r="AV67" s="500"/>
      <c r="AW67" s="500"/>
      <c r="AX67" s="500"/>
      <c r="AY67" s="500"/>
      <c r="AZ67" s="500"/>
      <c r="BA67" s="500"/>
      <c r="BB67" s="500"/>
      <c r="BC67" s="500"/>
      <c r="BD67" s="500"/>
      <c r="BE67" s="500"/>
      <c r="BF67" s="500"/>
      <c r="BG67" s="500"/>
      <c r="BH67" s="500"/>
      <c r="BI67" s="500"/>
      <c r="BJ67" s="500"/>
      <c r="BK67" s="500"/>
      <c r="BL67" s="500"/>
      <c r="BM67" s="500"/>
      <c r="BN67" s="500"/>
      <c r="BO67" s="500"/>
      <c r="BP67" s="500"/>
      <c r="BQ67" s="500"/>
      <c r="BR67" s="499">
        <v>190303</v>
      </c>
      <c r="BS67" s="500"/>
      <c r="BT67" s="500"/>
      <c r="BU67" s="500"/>
      <c r="BV67" s="500"/>
      <c r="BW67" s="500"/>
      <c r="BX67" s="500"/>
      <c r="BY67" s="500"/>
      <c r="BZ67" s="500"/>
      <c r="CA67" s="500"/>
      <c r="CB67" s="500"/>
      <c r="CC67" s="500"/>
      <c r="CD67" s="500"/>
      <c r="CE67" s="500"/>
      <c r="CF67" s="500"/>
      <c r="CG67" s="500"/>
      <c r="CH67" s="500"/>
      <c r="CI67" s="500"/>
      <c r="CJ67" s="500"/>
      <c r="CK67" s="500"/>
      <c r="CL67" s="500"/>
      <c r="CM67" s="500"/>
      <c r="CN67" s="500"/>
      <c r="CO67" s="500"/>
      <c r="CP67" s="500"/>
      <c r="CQ67" s="500"/>
      <c r="CR67" s="500"/>
      <c r="CS67" s="499">
        <v>190303</v>
      </c>
      <c r="CT67" s="500"/>
      <c r="CU67" s="500"/>
      <c r="CV67" s="500"/>
      <c r="CW67" s="500"/>
      <c r="CX67" s="500"/>
      <c r="CY67" s="500"/>
      <c r="CZ67" s="500"/>
      <c r="DA67" s="500"/>
      <c r="DB67" s="500"/>
      <c r="DC67" s="500"/>
      <c r="DD67" s="500"/>
      <c r="DE67" s="500"/>
      <c r="DF67" s="500"/>
      <c r="DG67" s="500"/>
      <c r="DH67" s="500"/>
      <c r="DI67" s="500"/>
      <c r="DJ67" s="500"/>
      <c r="DK67" s="500"/>
      <c r="DL67" s="500"/>
      <c r="DM67" s="500"/>
      <c r="DN67" s="500"/>
      <c r="DO67" s="500"/>
      <c r="DP67" s="500"/>
      <c r="DQ67" s="500"/>
      <c r="DR67" s="500"/>
      <c r="DS67" s="500"/>
    </row>
    <row r="68" spans="1:123">
      <c r="A68" s="521" t="s">
        <v>74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21"/>
      <c r="AD68" s="522"/>
      <c r="AE68" s="523"/>
      <c r="AF68" s="523"/>
      <c r="AG68" s="523"/>
      <c r="AH68" s="523"/>
      <c r="AI68" s="523"/>
      <c r="AJ68" s="523"/>
      <c r="AK68" s="523"/>
      <c r="AL68" s="523"/>
      <c r="AM68" s="523"/>
      <c r="AN68" s="523"/>
      <c r="AO68" s="523"/>
      <c r="AP68" s="524"/>
      <c r="AQ68" s="513">
        <f>SUM(AQ66:AY67)</f>
        <v>830446</v>
      </c>
      <c r="AR68" s="514"/>
      <c r="AS68" s="514"/>
      <c r="AT68" s="514"/>
      <c r="AU68" s="514"/>
      <c r="AV68" s="514"/>
      <c r="AW68" s="514"/>
      <c r="AX68" s="514"/>
      <c r="AY68" s="515"/>
      <c r="AZ68" s="510" t="s">
        <v>75</v>
      </c>
      <c r="BA68" s="511"/>
      <c r="BB68" s="511"/>
      <c r="BC68" s="511"/>
      <c r="BD68" s="511"/>
      <c r="BE68" s="511"/>
      <c r="BF68" s="511"/>
      <c r="BG68" s="511"/>
      <c r="BH68" s="512"/>
      <c r="BI68" s="510" t="s">
        <v>75</v>
      </c>
      <c r="BJ68" s="511"/>
      <c r="BK68" s="511"/>
      <c r="BL68" s="511"/>
      <c r="BM68" s="511"/>
      <c r="BN68" s="511"/>
      <c r="BO68" s="511"/>
      <c r="BP68" s="511"/>
      <c r="BQ68" s="512"/>
      <c r="BR68" s="513">
        <f>SUM(BR66:BZ67)</f>
        <v>830446</v>
      </c>
      <c r="BS68" s="514"/>
      <c r="BT68" s="514"/>
      <c r="BU68" s="514"/>
      <c r="BV68" s="514"/>
      <c r="BW68" s="514"/>
      <c r="BX68" s="514"/>
      <c r="BY68" s="514"/>
      <c r="BZ68" s="515"/>
      <c r="CA68" s="510" t="s">
        <v>75</v>
      </c>
      <c r="CB68" s="511"/>
      <c r="CC68" s="511"/>
      <c r="CD68" s="511"/>
      <c r="CE68" s="511"/>
      <c r="CF68" s="511"/>
      <c r="CG68" s="511"/>
      <c r="CH68" s="511"/>
      <c r="CI68" s="512"/>
      <c r="CJ68" s="510" t="s">
        <v>75</v>
      </c>
      <c r="CK68" s="511"/>
      <c r="CL68" s="511"/>
      <c r="CM68" s="511"/>
      <c r="CN68" s="511"/>
      <c r="CO68" s="511"/>
      <c r="CP68" s="511"/>
      <c r="CQ68" s="511"/>
      <c r="CR68" s="512"/>
      <c r="CS68" s="513">
        <f>SUM(CS66:DA67)</f>
        <v>830446</v>
      </c>
      <c r="CT68" s="514"/>
      <c r="CU68" s="514"/>
      <c r="CV68" s="514"/>
      <c r="CW68" s="514"/>
      <c r="CX68" s="514"/>
      <c r="CY68" s="514"/>
      <c r="CZ68" s="514"/>
      <c r="DA68" s="515"/>
      <c r="DB68" s="510" t="s">
        <v>75</v>
      </c>
      <c r="DC68" s="511"/>
      <c r="DD68" s="511"/>
      <c r="DE68" s="511"/>
      <c r="DF68" s="511"/>
      <c r="DG68" s="511"/>
      <c r="DH68" s="511"/>
      <c r="DI68" s="511"/>
      <c r="DJ68" s="512"/>
      <c r="DK68" s="510" t="s">
        <v>75</v>
      </c>
      <c r="DL68" s="511"/>
      <c r="DM68" s="511"/>
      <c r="DN68" s="511"/>
      <c r="DO68" s="511"/>
      <c r="DP68" s="511"/>
      <c r="DQ68" s="511"/>
      <c r="DR68" s="511"/>
      <c r="DS68" s="512"/>
    </row>
    <row r="69" spans="1:123">
      <c r="A69" s="477" t="s">
        <v>66</v>
      </c>
      <c r="B69" s="477"/>
      <c r="C69" s="477"/>
      <c r="D69" s="477"/>
      <c r="E69" s="477"/>
      <c r="F69" s="477"/>
      <c r="G69" s="477"/>
      <c r="H69" s="477" t="s">
        <v>92</v>
      </c>
      <c r="I69" s="477"/>
      <c r="J69" s="477"/>
      <c r="K69" s="477"/>
      <c r="L69" s="477"/>
      <c r="M69" s="477"/>
      <c r="N69" s="477"/>
      <c r="O69" s="477" t="s">
        <v>76</v>
      </c>
      <c r="P69" s="477"/>
      <c r="Q69" s="477"/>
      <c r="R69" s="477"/>
      <c r="S69" s="477"/>
      <c r="T69" s="477"/>
      <c r="U69" s="477"/>
      <c r="V69" s="477" t="s">
        <v>73</v>
      </c>
      <c r="W69" s="477"/>
      <c r="X69" s="477"/>
      <c r="Y69" s="477"/>
      <c r="Z69" s="477"/>
      <c r="AA69" s="477"/>
      <c r="AB69" s="477"/>
      <c r="AC69" s="477"/>
      <c r="AD69" s="477"/>
      <c r="AE69" s="477"/>
      <c r="AF69" s="477"/>
      <c r="AG69" s="477"/>
      <c r="AH69" s="477"/>
      <c r="AI69" s="477"/>
      <c r="AJ69" s="477"/>
      <c r="AK69" s="477"/>
      <c r="AL69" s="477"/>
      <c r="AM69" s="477"/>
      <c r="AN69" s="477"/>
      <c r="AO69" s="477"/>
      <c r="AP69" s="477"/>
      <c r="AQ69" s="499">
        <v>113934</v>
      </c>
      <c r="AR69" s="500"/>
      <c r="AS69" s="500"/>
      <c r="AT69" s="500"/>
      <c r="AU69" s="500"/>
      <c r="AV69" s="500"/>
      <c r="AW69" s="500"/>
      <c r="AX69" s="500"/>
      <c r="AY69" s="500"/>
      <c r="AZ69" s="500"/>
      <c r="BA69" s="500"/>
      <c r="BB69" s="500"/>
      <c r="BC69" s="500"/>
      <c r="BD69" s="500"/>
      <c r="BE69" s="500"/>
      <c r="BF69" s="500"/>
      <c r="BG69" s="500"/>
      <c r="BH69" s="500"/>
      <c r="BI69" s="500"/>
      <c r="BJ69" s="500"/>
      <c r="BK69" s="500"/>
      <c r="BL69" s="500"/>
      <c r="BM69" s="500"/>
      <c r="BN69" s="500"/>
      <c r="BO69" s="500"/>
      <c r="BP69" s="500"/>
      <c r="BQ69" s="500"/>
      <c r="BR69" s="499">
        <v>118491</v>
      </c>
      <c r="BS69" s="500"/>
      <c r="BT69" s="500"/>
      <c r="BU69" s="500"/>
      <c r="BV69" s="500"/>
      <c r="BW69" s="500"/>
      <c r="BX69" s="500"/>
      <c r="BY69" s="500"/>
      <c r="BZ69" s="500"/>
      <c r="CA69" s="500"/>
      <c r="CB69" s="500"/>
      <c r="CC69" s="500"/>
      <c r="CD69" s="500"/>
      <c r="CE69" s="500"/>
      <c r="CF69" s="500"/>
      <c r="CG69" s="500"/>
      <c r="CH69" s="500"/>
      <c r="CI69" s="500"/>
      <c r="CJ69" s="500"/>
      <c r="CK69" s="500"/>
      <c r="CL69" s="500"/>
      <c r="CM69" s="500"/>
      <c r="CN69" s="500"/>
      <c r="CO69" s="500"/>
      <c r="CP69" s="500"/>
      <c r="CQ69" s="500"/>
      <c r="CR69" s="500"/>
      <c r="CS69" s="499">
        <v>123231</v>
      </c>
      <c r="CT69" s="500"/>
      <c r="CU69" s="500"/>
      <c r="CV69" s="500"/>
      <c r="CW69" s="500"/>
      <c r="CX69" s="500"/>
      <c r="CY69" s="500"/>
      <c r="CZ69" s="500"/>
      <c r="DA69" s="500"/>
      <c r="DB69" s="500"/>
      <c r="DC69" s="500"/>
      <c r="DD69" s="500"/>
      <c r="DE69" s="500"/>
      <c r="DF69" s="500"/>
      <c r="DG69" s="500"/>
      <c r="DH69" s="500"/>
      <c r="DI69" s="500"/>
      <c r="DJ69" s="500"/>
      <c r="DK69" s="500"/>
      <c r="DL69" s="500"/>
      <c r="DM69" s="500"/>
      <c r="DN69" s="500"/>
      <c r="DO69" s="500"/>
      <c r="DP69" s="500"/>
      <c r="DQ69" s="500"/>
      <c r="DR69" s="500"/>
      <c r="DS69" s="500"/>
    </row>
    <row r="70" spans="1:123">
      <c r="A70" s="521" t="s">
        <v>74</v>
      </c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1"/>
      <c r="AD70" s="522"/>
      <c r="AE70" s="523"/>
      <c r="AF70" s="523"/>
      <c r="AG70" s="523"/>
      <c r="AH70" s="523"/>
      <c r="AI70" s="523"/>
      <c r="AJ70" s="523"/>
      <c r="AK70" s="523"/>
      <c r="AL70" s="523"/>
      <c r="AM70" s="523"/>
      <c r="AN70" s="523"/>
      <c r="AO70" s="523"/>
      <c r="AP70" s="524"/>
      <c r="AQ70" s="513">
        <f>SUM(AQ69:AX69)</f>
        <v>113934</v>
      </c>
      <c r="AR70" s="514"/>
      <c r="AS70" s="514"/>
      <c r="AT70" s="514"/>
      <c r="AU70" s="514"/>
      <c r="AV70" s="514"/>
      <c r="AW70" s="514"/>
      <c r="AX70" s="514"/>
      <c r="AY70" s="515"/>
      <c r="AZ70" s="510" t="s">
        <v>75</v>
      </c>
      <c r="BA70" s="511"/>
      <c r="BB70" s="511"/>
      <c r="BC70" s="511"/>
      <c r="BD70" s="511"/>
      <c r="BE70" s="511"/>
      <c r="BF70" s="511"/>
      <c r="BG70" s="511"/>
      <c r="BH70" s="512"/>
      <c r="BI70" s="510" t="s">
        <v>75</v>
      </c>
      <c r="BJ70" s="511"/>
      <c r="BK70" s="511"/>
      <c r="BL70" s="511"/>
      <c r="BM70" s="511"/>
      <c r="BN70" s="511"/>
      <c r="BO70" s="511"/>
      <c r="BP70" s="511"/>
      <c r="BQ70" s="512"/>
      <c r="BR70" s="513">
        <f>SUM(BR69:BY69)</f>
        <v>118491</v>
      </c>
      <c r="BS70" s="514"/>
      <c r="BT70" s="514"/>
      <c r="BU70" s="514"/>
      <c r="BV70" s="514"/>
      <c r="BW70" s="514"/>
      <c r="BX70" s="514"/>
      <c r="BY70" s="514"/>
      <c r="BZ70" s="515"/>
      <c r="CA70" s="510" t="s">
        <v>75</v>
      </c>
      <c r="CB70" s="511"/>
      <c r="CC70" s="511"/>
      <c r="CD70" s="511"/>
      <c r="CE70" s="511"/>
      <c r="CF70" s="511"/>
      <c r="CG70" s="511"/>
      <c r="CH70" s="511"/>
      <c r="CI70" s="512"/>
      <c r="CJ70" s="510" t="s">
        <v>75</v>
      </c>
      <c r="CK70" s="511"/>
      <c r="CL70" s="511"/>
      <c r="CM70" s="511"/>
      <c r="CN70" s="511"/>
      <c r="CO70" s="511"/>
      <c r="CP70" s="511"/>
      <c r="CQ70" s="511"/>
      <c r="CR70" s="512"/>
      <c r="CS70" s="513">
        <f>SUM(CS69:CZ69)</f>
        <v>123231</v>
      </c>
      <c r="CT70" s="514"/>
      <c r="CU70" s="514"/>
      <c r="CV70" s="514"/>
      <c r="CW70" s="514"/>
      <c r="CX70" s="514"/>
      <c r="CY70" s="514"/>
      <c r="CZ70" s="514"/>
      <c r="DA70" s="515"/>
      <c r="DB70" s="510" t="s">
        <v>75</v>
      </c>
      <c r="DC70" s="511"/>
      <c r="DD70" s="511"/>
      <c r="DE70" s="511"/>
      <c r="DF70" s="511"/>
      <c r="DG70" s="511"/>
      <c r="DH70" s="511"/>
      <c r="DI70" s="511"/>
      <c r="DJ70" s="512"/>
      <c r="DK70" s="510" t="s">
        <v>75</v>
      </c>
      <c r="DL70" s="511"/>
      <c r="DM70" s="511"/>
      <c r="DN70" s="511"/>
      <c r="DO70" s="511"/>
      <c r="DP70" s="511"/>
      <c r="DQ70" s="511"/>
      <c r="DR70" s="511"/>
      <c r="DS70" s="512"/>
    </row>
    <row r="71" spans="1:123">
      <c r="A71" s="477" t="s">
        <v>66</v>
      </c>
      <c r="B71" s="477"/>
      <c r="C71" s="477"/>
      <c r="D71" s="477"/>
      <c r="E71" s="477"/>
      <c r="F71" s="477"/>
      <c r="G71" s="477"/>
      <c r="H71" s="477" t="s">
        <v>92</v>
      </c>
      <c r="I71" s="477"/>
      <c r="J71" s="477"/>
      <c r="K71" s="477"/>
      <c r="L71" s="477"/>
      <c r="M71" s="477"/>
      <c r="N71" s="477"/>
      <c r="O71" s="477" t="s">
        <v>93</v>
      </c>
      <c r="P71" s="477"/>
      <c r="Q71" s="477"/>
      <c r="R71" s="477"/>
      <c r="S71" s="477"/>
      <c r="T71" s="477"/>
      <c r="U71" s="477"/>
      <c r="V71" s="477" t="s">
        <v>69</v>
      </c>
      <c r="W71" s="477"/>
      <c r="X71" s="477"/>
      <c r="Y71" s="477"/>
      <c r="Z71" s="477"/>
      <c r="AA71" s="477"/>
      <c r="AB71" s="477"/>
      <c r="AC71" s="477"/>
      <c r="AD71" s="477" t="s">
        <v>94</v>
      </c>
      <c r="AE71" s="477"/>
      <c r="AF71" s="477"/>
      <c r="AG71" s="477"/>
      <c r="AH71" s="477"/>
      <c r="AI71" s="477"/>
      <c r="AJ71" s="477"/>
      <c r="AK71" s="477"/>
      <c r="AL71" s="477"/>
      <c r="AM71" s="477"/>
      <c r="AN71" s="477"/>
      <c r="AO71" s="477"/>
      <c r="AP71" s="477"/>
      <c r="AQ71" s="499">
        <v>315000</v>
      </c>
      <c r="AR71" s="500"/>
      <c r="AS71" s="500"/>
      <c r="AT71" s="500"/>
      <c r="AU71" s="500"/>
      <c r="AV71" s="500"/>
      <c r="AW71" s="500"/>
      <c r="AX71" s="500"/>
      <c r="AY71" s="500"/>
      <c r="AZ71" s="500"/>
      <c r="BA71" s="500"/>
      <c r="BB71" s="500"/>
      <c r="BC71" s="500"/>
      <c r="BD71" s="500"/>
      <c r="BE71" s="500"/>
      <c r="BF71" s="500"/>
      <c r="BG71" s="500"/>
      <c r="BH71" s="500"/>
      <c r="BI71" s="500"/>
      <c r="BJ71" s="500"/>
      <c r="BK71" s="500"/>
      <c r="BL71" s="500"/>
      <c r="BM71" s="500"/>
      <c r="BN71" s="500"/>
      <c r="BO71" s="500"/>
      <c r="BP71" s="500"/>
      <c r="BQ71" s="500"/>
      <c r="BR71" s="499">
        <v>315000</v>
      </c>
      <c r="BS71" s="500"/>
      <c r="BT71" s="500"/>
      <c r="BU71" s="500"/>
      <c r="BV71" s="500"/>
      <c r="BW71" s="500"/>
      <c r="BX71" s="500"/>
      <c r="BY71" s="500"/>
      <c r="BZ71" s="500"/>
      <c r="CA71" s="500"/>
      <c r="CB71" s="500"/>
      <c r="CC71" s="500"/>
      <c r="CD71" s="500"/>
      <c r="CE71" s="500"/>
      <c r="CF71" s="500"/>
      <c r="CG71" s="500"/>
      <c r="CH71" s="500"/>
      <c r="CI71" s="500"/>
      <c r="CJ71" s="500"/>
      <c r="CK71" s="500"/>
      <c r="CL71" s="500"/>
      <c r="CM71" s="500"/>
      <c r="CN71" s="500"/>
      <c r="CO71" s="500"/>
      <c r="CP71" s="500"/>
      <c r="CQ71" s="500"/>
      <c r="CR71" s="500"/>
      <c r="CS71" s="499">
        <v>315000</v>
      </c>
      <c r="CT71" s="500"/>
      <c r="CU71" s="500"/>
      <c r="CV71" s="500"/>
      <c r="CW71" s="500"/>
      <c r="CX71" s="500"/>
      <c r="CY71" s="500"/>
      <c r="CZ71" s="500"/>
      <c r="DA71" s="500"/>
      <c r="DB71" s="500"/>
      <c r="DC71" s="500"/>
      <c r="DD71" s="500"/>
      <c r="DE71" s="500"/>
      <c r="DF71" s="500"/>
      <c r="DG71" s="500"/>
      <c r="DH71" s="500"/>
      <c r="DI71" s="500"/>
      <c r="DJ71" s="500"/>
      <c r="DK71" s="500"/>
      <c r="DL71" s="500"/>
      <c r="DM71" s="500"/>
      <c r="DN71" s="500"/>
      <c r="DO71" s="500"/>
      <c r="DP71" s="500"/>
      <c r="DQ71" s="500"/>
      <c r="DR71" s="500"/>
      <c r="DS71" s="500"/>
    </row>
    <row r="72" spans="1:123">
      <c r="A72" s="477" t="s">
        <v>66</v>
      </c>
      <c r="B72" s="477"/>
      <c r="C72" s="477"/>
      <c r="D72" s="477"/>
      <c r="E72" s="477"/>
      <c r="F72" s="477"/>
      <c r="G72" s="477"/>
      <c r="H72" s="477" t="s">
        <v>92</v>
      </c>
      <c r="I72" s="477"/>
      <c r="J72" s="477"/>
      <c r="K72" s="477"/>
      <c r="L72" s="477"/>
      <c r="M72" s="477"/>
      <c r="N72" s="477"/>
      <c r="O72" s="477" t="s">
        <v>93</v>
      </c>
      <c r="P72" s="477"/>
      <c r="Q72" s="477"/>
      <c r="R72" s="477"/>
      <c r="S72" s="477"/>
      <c r="T72" s="477"/>
      <c r="U72" s="477"/>
      <c r="V72" s="477" t="s">
        <v>71</v>
      </c>
      <c r="W72" s="477"/>
      <c r="X72" s="477"/>
      <c r="Y72" s="477"/>
      <c r="Z72" s="477"/>
      <c r="AA72" s="477"/>
      <c r="AB72" s="477"/>
      <c r="AC72" s="477"/>
      <c r="AD72" s="477" t="s">
        <v>72</v>
      </c>
      <c r="AE72" s="477"/>
      <c r="AF72" s="477"/>
      <c r="AG72" s="477"/>
      <c r="AH72" s="477"/>
      <c r="AI72" s="477"/>
      <c r="AJ72" s="477"/>
      <c r="AK72" s="477"/>
      <c r="AL72" s="477"/>
      <c r="AM72" s="477"/>
      <c r="AN72" s="477"/>
      <c r="AO72" s="477"/>
      <c r="AP72" s="477"/>
      <c r="AQ72" s="499">
        <v>95130</v>
      </c>
      <c r="AR72" s="500"/>
      <c r="AS72" s="500"/>
      <c r="AT72" s="500"/>
      <c r="AU72" s="500"/>
      <c r="AV72" s="500"/>
      <c r="AW72" s="500"/>
      <c r="AX72" s="500"/>
      <c r="AY72" s="500"/>
      <c r="AZ72" s="500"/>
      <c r="BA72" s="500"/>
      <c r="BB72" s="500"/>
      <c r="BC72" s="500"/>
      <c r="BD72" s="500"/>
      <c r="BE72" s="500"/>
      <c r="BF72" s="500"/>
      <c r="BG72" s="500"/>
      <c r="BH72" s="500"/>
      <c r="BI72" s="500"/>
      <c r="BJ72" s="500"/>
      <c r="BK72" s="500"/>
      <c r="BL72" s="500"/>
      <c r="BM72" s="500"/>
      <c r="BN72" s="500"/>
      <c r="BO72" s="500"/>
      <c r="BP72" s="500"/>
      <c r="BQ72" s="500"/>
      <c r="BR72" s="499">
        <v>95130</v>
      </c>
      <c r="BS72" s="500"/>
      <c r="BT72" s="500"/>
      <c r="BU72" s="500"/>
      <c r="BV72" s="500"/>
      <c r="BW72" s="500"/>
      <c r="BX72" s="500"/>
      <c r="BY72" s="500"/>
      <c r="BZ72" s="500"/>
      <c r="CA72" s="500"/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0"/>
      <c r="CN72" s="500"/>
      <c r="CO72" s="500"/>
      <c r="CP72" s="500"/>
      <c r="CQ72" s="500"/>
      <c r="CR72" s="500"/>
      <c r="CS72" s="499">
        <v>95130</v>
      </c>
      <c r="CT72" s="500"/>
      <c r="CU72" s="500"/>
      <c r="CV72" s="500"/>
      <c r="CW72" s="500"/>
      <c r="CX72" s="500"/>
      <c r="CY72" s="500"/>
      <c r="CZ72" s="500"/>
      <c r="DA72" s="500"/>
      <c r="DB72" s="500"/>
      <c r="DC72" s="500"/>
      <c r="DD72" s="500"/>
      <c r="DE72" s="500"/>
      <c r="DF72" s="500"/>
      <c r="DG72" s="500"/>
      <c r="DH72" s="500"/>
      <c r="DI72" s="500"/>
      <c r="DJ72" s="500"/>
      <c r="DK72" s="500"/>
      <c r="DL72" s="500"/>
      <c r="DM72" s="500"/>
      <c r="DN72" s="500"/>
      <c r="DO72" s="500"/>
      <c r="DP72" s="500"/>
      <c r="DQ72" s="500"/>
      <c r="DR72" s="500"/>
      <c r="DS72" s="500"/>
    </row>
    <row r="73" spans="1:123">
      <c r="A73" s="521" t="s">
        <v>74</v>
      </c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2"/>
      <c r="AE73" s="523"/>
      <c r="AF73" s="523"/>
      <c r="AG73" s="523"/>
      <c r="AH73" s="523"/>
      <c r="AI73" s="523"/>
      <c r="AJ73" s="523"/>
      <c r="AK73" s="523"/>
      <c r="AL73" s="523"/>
      <c r="AM73" s="523"/>
      <c r="AN73" s="523"/>
      <c r="AO73" s="523"/>
      <c r="AP73" s="524"/>
      <c r="AQ73" s="513">
        <f>SUM(AQ71:AX72)</f>
        <v>410130</v>
      </c>
      <c r="AR73" s="514"/>
      <c r="AS73" s="514"/>
      <c r="AT73" s="514"/>
      <c r="AU73" s="514"/>
      <c r="AV73" s="514"/>
      <c r="AW73" s="514"/>
      <c r="AX73" s="514"/>
      <c r="AY73" s="515"/>
      <c r="AZ73" s="510" t="s">
        <v>75</v>
      </c>
      <c r="BA73" s="511"/>
      <c r="BB73" s="511"/>
      <c r="BC73" s="511"/>
      <c r="BD73" s="511"/>
      <c r="BE73" s="511"/>
      <c r="BF73" s="511"/>
      <c r="BG73" s="511"/>
      <c r="BH73" s="512"/>
      <c r="BI73" s="510" t="s">
        <v>75</v>
      </c>
      <c r="BJ73" s="511"/>
      <c r="BK73" s="511"/>
      <c r="BL73" s="511"/>
      <c r="BM73" s="511"/>
      <c r="BN73" s="511"/>
      <c r="BO73" s="511"/>
      <c r="BP73" s="511"/>
      <c r="BQ73" s="512"/>
      <c r="BR73" s="513">
        <f>SUM(BR71:BZ72)</f>
        <v>410130</v>
      </c>
      <c r="BS73" s="514"/>
      <c r="BT73" s="514"/>
      <c r="BU73" s="514"/>
      <c r="BV73" s="514"/>
      <c r="BW73" s="514"/>
      <c r="BX73" s="514"/>
      <c r="BY73" s="514"/>
      <c r="BZ73" s="515"/>
      <c r="CA73" s="510" t="s">
        <v>75</v>
      </c>
      <c r="CB73" s="511"/>
      <c r="CC73" s="511"/>
      <c r="CD73" s="511"/>
      <c r="CE73" s="511"/>
      <c r="CF73" s="511"/>
      <c r="CG73" s="511"/>
      <c r="CH73" s="511"/>
      <c r="CI73" s="512"/>
      <c r="CJ73" s="510" t="s">
        <v>75</v>
      </c>
      <c r="CK73" s="511"/>
      <c r="CL73" s="511"/>
      <c r="CM73" s="511"/>
      <c r="CN73" s="511"/>
      <c r="CO73" s="511"/>
      <c r="CP73" s="511"/>
      <c r="CQ73" s="511"/>
      <c r="CR73" s="512"/>
      <c r="CS73" s="513">
        <f>SUM(CS71:DA72)</f>
        <v>410130</v>
      </c>
      <c r="CT73" s="514"/>
      <c r="CU73" s="514"/>
      <c r="CV73" s="514"/>
      <c r="CW73" s="514"/>
      <c r="CX73" s="514"/>
      <c r="CY73" s="514"/>
      <c r="CZ73" s="514"/>
      <c r="DA73" s="515"/>
      <c r="DB73" s="510" t="s">
        <v>75</v>
      </c>
      <c r="DC73" s="511"/>
      <c r="DD73" s="511"/>
      <c r="DE73" s="511"/>
      <c r="DF73" s="511"/>
      <c r="DG73" s="511"/>
      <c r="DH73" s="511"/>
      <c r="DI73" s="511"/>
      <c r="DJ73" s="512"/>
      <c r="DK73" s="510" t="s">
        <v>75</v>
      </c>
      <c r="DL73" s="511"/>
      <c r="DM73" s="511"/>
      <c r="DN73" s="511"/>
      <c r="DO73" s="511"/>
      <c r="DP73" s="511"/>
      <c r="DQ73" s="511"/>
      <c r="DR73" s="511"/>
      <c r="DS73" s="512"/>
    </row>
    <row r="74" spans="1:123">
      <c r="A74" s="477" t="s">
        <v>66</v>
      </c>
      <c r="B74" s="477"/>
      <c r="C74" s="477"/>
      <c r="D74" s="477"/>
      <c r="E74" s="477"/>
      <c r="F74" s="477"/>
      <c r="G74" s="477"/>
      <c r="H74" s="477" t="s">
        <v>92</v>
      </c>
      <c r="I74" s="477"/>
      <c r="J74" s="477"/>
      <c r="K74" s="477"/>
      <c r="L74" s="477"/>
      <c r="M74" s="477"/>
      <c r="N74" s="477"/>
      <c r="O74" s="477" t="s">
        <v>95</v>
      </c>
      <c r="P74" s="477"/>
      <c r="Q74" s="477"/>
      <c r="R74" s="477"/>
      <c r="S74" s="477"/>
      <c r="T74" s="477"/>
      <c r="U74" s="477"/>
      <c r="V74" s="477" t="s">
        <v>73</v>
      </c>
      <c r="W74" s="477"/>
      <c r="X74" s="477"/>
      <c r="Y74" s="477"/>
      <c r="Z74" s="477"/>
      <c r="AA74" s="477"/>
      <c r="AB74" s="477"/>
      <c r="AC74" s="477"/>
      <c r="AD74" s="477" t="s">
        <v>82</v>
      </c>
      <c r="AE74" s="477"/>
      <c r="AF74" s="477"/>
      <c r="AG74" s="477"/>
      <c r="AH74" s="477"/>
      <c r="AI74" s="477"/>
      <c r="AJ74" s="477"/>
      <c r="AK74" s="477"/>
      <c r="AL74" s="477"/>
      <c r="AM74" s="477"/>
      <c r="AN74" s="477"/>
      <c r="AO74" s="477"/>
      <c r="AP74" s="477"/>
      <c r="AQ74" s="499">
        <v>388785</v>
      </c>
      <c r="AR74" s="500"/>
      <c r="AS74" s="500"/>
      <c r="AT74" s="500"/>
      <c r="AU74" s="500"/>
      <c r="AV74" s="500"/>
      <c r="AW74" s="500"/>
      <c r="AX74" s="500"/>
      <c r="AY74" s="500"/>
      <c r="AZ74" s="500"/>
      <c r="BA74" s="500"/>
      <c r="BB74" s="500"/>
      <c r="BC74" s="500"/>
      <c r="BD74" s="500"/>
      <c r="BE74" s="500"/>
      <c r="BF74" s="500"/>
      <c r="BG74" s="500"/>
      <c r="BH74" s="500"/>
      <c r="BI74" s="500"/>
      <c r="BJ74" s="500"/>
      <c r="BK74" s="500"/>
      <c r="BL74" s="500"/>
      <c r="BM74" s="500"/>
      <c r="BN74" s="500"/>
      <c r="BO74" s="500"/>
      <c r="BP74" s="500"/>
      <c r="BQ74" s="500"/>
      <c r="BR74" s="499">
        <v>388785</v>
      </c>
      <c r="BS74" s="500"/>
      <c r="BT74" s="500"/>
      <c r="BU74" s="500"/>
      <c r="BV74" s="500"/>
      <c r="BW74" s="500"/>
      <c r="BX74" s="500"/>
      <c r="BY74" s="500"/>
      <c r="BZ74" s="500"/>
      <c r="CA74" s="500"/>
      <c r="CB74" s="500"/>
      <c r="CC74" s="500"/>
      <c r="CD74" s="500"/>
      <c r="CE74" s="500"/>
      <c r="CF74" s="500"/>
      <c r="CG74" s="500"/>
      <c r="CH74" s="500"/>
      <c r="CI74" s="500"/>
      <c r="CJ74" s="500"/>
      <c r="CK74" s="500"/>
      <c r="CL74" s="500"/>
      <c r="CM74" s="500"/>
      <c r="CN74" s="500"/>
      <c r="CO74" s="500"/>
      <c r="CP74" s="500"/>
      <c r="CQ74" s="500"/>
      <c r="CR74" s="500"/>
      <c r="CS74" s="499">
        <v>388785</v>
      </c>
      <c r="CT74" s="500"/>
      <c r="CU74" s="500"/>
      <c r="CV74" s="500"/>
      <c r="CW74" s="500"/>
      <c r="CX74" s="500"/>
      <c r="CY74" s="500"/>
      <c r="CZ74" s="500"/>
      <c r="DA74" s="500"/>
      <c r="DB74" s="500"/>
      <c r="DC74" s="500"/>
      <c r="DD74" s="500"/>
      <c r="DE74" s="500"/>
      <c r="DF74" s="500"/>
      <c r="DG74" s="500"/>
      <c r="DH74" s="500"/>
      <c r="DI74" s="500"/>
      <c r="DJ74" s="500"/>
      <c r="DK74" s="500"/>
      <c r="DL74" s="500"/>
      <c r="DM74" s="500"/>
      <c r="DN74" s="500"/>
      <c r="DO74" s="500"/>
      <c r="DP74" s="500"/>
      <c r="DQ74" s="500"/>
      <c r="DR74" s="500"/>
      <c r="DS74" s="500"/>
    </row>
    <row r="75" spans="1:123">
      <c r="A75" s="521" t="s">
        <v>74</v>
      </c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521"/>
      <c r="T75" s="521"/>
      <c r="U75" s="521"/>
      <c r="V75" s="521"/>
      <c r="W75" s="521"/>
      <c r="X75" s="521"/>
      <c r="Y75" s="521"/>
      <c r="Z75" s="521"/>
      <c r="AA75" s="521"/>
      <c r="AB75" s="521"/>
      <c r="AC75" s="521"/>
      <c r="AD75" s="522"/>
      <c r="AE75" s="523"/>
      <c r="AF75" s="523"/>
      <c r="AG75" s="523"/>
      <c r="AH75" s="523"/>
      <c r="AI75" s="523"/>
      <c r="AJ75" s="523"/>
      <c r="AK75" s="523"/>
      <c r="AL75" s="523"/>
      <c r="AM75" s="523"/>
      <c r="AN75" s="523"/>
      <c r="AO75" s="523"/>
      <c r="AP75" s="524"/>
      <c r="AQ75" s="513">
        <f>SUM(AQ74:AX74)</f>
        <v>388785</v>
      </c>
      <c r="AR75" s="514"/>
      <c r="AS75" s="514"/>
      <c r="AT75" s="514"/>
      <c r="AU75" s="514"/>
      <c r="AV75" s="514"/>
      <c r="AW75" s="514"/>
      <c r="AX75" s="514"/>
      <c r="AY75" s="515"/>
      <c r="AZ75" s="510" t="s">
        <v>75</v>
      </c>
      <c r="BA75" s="511"/>
      <c r="BB75" s="511"/>
      <c r="BC75" s="511"/>
      <c r="BD75" s="511"/>
      <c r="BE75" s="511"/>
      <c r="BF75" s="511"/>
      <c r="BG75" s="511"/>
      <c r="BH75" s="512"/>
      <c r="BI75" s="510" t="s">
        <v>75</v>
      </c>
      <c r="BJ75" s="511"/>
      <c r="BK75" s="511"/>
      <c r="BL75" s="511"/>
      <c r="BM75" s="511"/>
      <c r="BN75" s="511"/>
      <c r="BO75" s="511"/>
      <c r="BP75" s="511"/>
      <c r="BQ75" s="512"/>
      <c r="BR75" s="513">
        <f>SUM(BR74:BY74)</f>
        <v>388785</v>
      </c>
      <c r="BS75" s="514"/>
      <c r="BT75" s="514"/>
      <c r="BU75" s="514"/>
      <c r="BV75" s="514"/>
      <c r="BW75" s="514"/>
      <c r="BX75" s="514"/>
      <c r="BY75" s="514"/>
      <c r="BZ75" s="515"/>
      <c r="CA75" s="510" t="s">
        <v>75</v>
      </c>
      <c r="CB75" s="511"/>
      <c r="CC75" s="511"/>
      <c r="CD75" s="511"/>
      <c r="CE75" s="511"/>
      <c r="CF75" s="511"/>
      <c r="CG75" s="511"/>
      <c r="CH75" s="511"/>
      <c r="CI75" s="512"/>
      <c r="CJ75" s="510" t="s">
        <v>75</v>
      </c>
      <c r="CK75" s="511"/>
      <c r="CL75" s="511"/>
      <c r="CM75" s="511"/>
      <c r="CN75" s="511"/>
      <c r="CO75" s="511"/>
      <c r="CP75" s="511"/>
      <c r="CQ75" s="511"/>
      <c r="CR75" s="512"/>
      <c r="CS75" s="513">
        <f>SUM(CS74:CZ74)</f>
        <v>388785</v>
      </c>
      <c r="CT75" s="514"/>
      <c r="CU75" s="514"/>
      <c r="CV75" s="514"/>
      <c r="CW75" s="514"/>
      <c r="CX75" s="514"/>
      <c r="CY75" s="514"/>
      <c r="CZ75" s="514"/>
      <c r="DA75" s="515"/>
      <c r="DB75" s="510" t="s">
        <v>75</v>
      </c>
      <c r="DC75" s="511"/>
      <c r="DD75" s="511"/>
      <c r="DE75" s="511"/>
      <c r="DF75" s="511"/>
      <c r="DG75" s="511"/>
      <c r="DH75" s="511"/>
      <c r="DI75" s="511"/>
      <c r="DJ75" s="512"/>
      <c r="DK75" s="510" t="s">
        <v>75</v>
      </c>
      <c r="DL75" s="511"/>
      <c r="DM75" s="511"/>
      <c r="DN75" s="511"/>
      <c r="DO75" s="511"/>
      <c r="DP75" s="511"/>
      <c r="DQ75" s="511"/>
      <c r="DR75" s="511"/>
      <c r="DS75" s="512"/>
    </row>
    <row r="76" spans="1:123">
      <c r="A76" s="477" t="s">
        <v>96</v>
      </c>
      <c r="B76" s="477"/>
      <c r="C76" s="477"/>
      <c r="D76" s="477"/>
      <c r="E76" s="477"/>
      <c r="F76" s="477"/>
      <c r="G76" s="477"/>
      <c r="H76" s="477" t="s">
        <v>91</v>
      </c>
      <c r="I76" s="477"/>
      <c r="J76" s="477"/>
      <c r="K76" s="477"/>
      <c r="L76" s="477"/>
      <c r="M76" s="477"/>
      <c r="N76" s="477"/>
      <c r="O76" s="477" t="s">
        <v>97</v>
      </c>
      <c r="P76" s="477"/>
      <c r="Q76" s="477"/>
      <c r="R76" s="477"/>
      <c r="S76" s="477"/>
      <c r="T76" s="477"/>
      <c r="U76" s="477"/>
      <c r="V76" s="477" t="s">
        <v>73</v>
      </c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477"/>
      <c r="AQ76" s="499">
        <f>[1]Лист2!AZ100+[1]Лист2!AZ101</f>
        <v>24600</v>
      </c>
      <c r="AR76" s="500"/>
      <c r="AS76" s="500"/>
      <c r="AT76" s="500"/>
      <c r="AU76" s="500"/>
      <c r="AV76" s="500"/>
      <c r="AW76" s="500"/>
      <c r="AX76" s="500"/>
      <c r="AY76" s="500"/>
      <c r="AZ76" s="500"/>
      <c r="BA76" s="500"/>
      <c r="BB76" s="500"/>
      <c r="BC76" s="500"/>
      <c r="BD76" s="500"/>
      <c r="BE76" s="500"/>
      <c r="BF76" s="500"/>
      <c r="BG76" s="500"/>
      <c r="BH76" s="500"/>
      <c r="BI76" s="500"/>
      <c r="BJ76" s="500"/>
      <c r="BK76" s="500"/>
      <c r="BL76" s="500"/>
      <c r="BM76" s="500"/>
      <c r="BN76" s="500"/>
      <c r="BO76" s="500"/>
      <c r="BP76" s="500"/>
      <c r="BQ76" s="500"/>
      <c r="BR76" s="499">
        <f>[1]Лист2!BX100+[1]Лист2!BX101</f>
        <v>24600</v>
      </c>
      <c r="BS76" s="500"/>
      <c r="BT76" s="500"/>
      <c r="BU76" s="500"/>
      <c r="BV76" s="500"/>
      <c r="BW76" s="500"/>
      <c r="BX76" s="500"/>
      <c r="BY76" s="500"/>
      <c r="BZ76" s="500"/>
      <c r="CA76" s="500"/>
      <c r="CB76" s="500"/>
      <c r="CC76" s="500"/>
      <c r="CD76" s="500"/>
      <c r="CE76" s="500"/>
      <c r="CF76" s="500"/>
      <c r="CG76" s="500"/>
      <c r="CH76" s="500"/>
      <c r="CI76" s="500"/>
      <c r="CJ76" s="500"/>
      <c r="CK76" s="500"/>
      <c r="CL76" s="500"/>
      <c r="CM76" s="500"/>
      <c r="CN76" s="500"/>
      <c r="CO76" s="500"/>
      <c r="CP76" s="500"/>
      <c r="CQ76" s="500"/>
      <c r="CR76" s="500"/>
      <c r="CS76" s="499">
        <f>[1]Лист2!CV100+[1]Лист2!CV101</f>
        <v>24600</v>
      </c>
      <c r="CT76" s="500"/>
      <c r="CU76" s="500"/>
      <c r="CV76" s="500"/>
      <c r="CW76" s="500"/>
      <c r="CX76" s="500"/>
      <c r="CY76" s="500"/>
      <c r="CZ76" s="500"/>
      <c r="DA76" s="500"/>
      <c r="DB76" s="500"/>
      <c r="DC76" s="500"/>
      <c r="DD76" s="500"/>
      <c r="DE76" s="500"/>
      <c r="DF76" s="500"/>
      <c r="DG76" s="500"/>
      <c r="DH76" s="500"/>
      <c r="DI76" s="500"/>
      <c r="DJ76" s="500"/>
      <c r="DK76" s="500"/>
      <c r="DL76" s="500"/>
      <c r="DM76" s="500"/>
      <c r="DN76" s="500"/>
      <c r="DO76" s="500"/>
      <c r="DP76" s="500"/>
      <c r="DQ76" s="500"/>
      <c r="DR76" s="500"/>
      <c r="DS76" s="500"/>
    </row>
    <row r="77" spans="1:123">
      <c r="A77" s="521" t="s">
        <v>74</v>
      </c>
      <c r="B77" s="521"/>
      <c r="C77" s="521"/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2"/>
      <c r="AE77" s="523"/>
      <c r="AF77" s="523"/>
      <c r="AG77" s="523"/>
      <c r="AH77" s="523"/>
      <c r="AI77" s="523"/>
      <c r="AJ77" s="523"/>
      <c r="AK77" s="523"/>
      <c r="AL77" s="523"/>
      <c r="AM77" s="523"/>
      <c r="AN77" s="523"/>
      <c r="AO77" s="523"/>
      <c r="AP77" s="524"/>
      <c r="AQ77" s="513">
        <f>SUM(AQ76:AX76)</f>
        <v>24600</v>
      </c>
      <c r="AR77" s="514"/>
      <c r="AS77" s="514"/>
      <c r="AT77" s="514"/>
      <c r="AU77" s="514"/>
      <c r="AV77" s="514"/>
      <c r="AW77" s="514"/>
      <c r="AX77" s="514"/>
      <c r="AY77" s="515"/>
      <c r="AZ77" s="510" t="s">
        <v>75</v>
      </c>
      <c r="BA77" s="511"/>
      <c r="BB77" s="511"/>
      <c r="BC77" s="511"/>
      <c r="BD77" s="511"/>
      <c r="BE77" s="511"/>
      <c r="BF77" s="511"/>
      <c r="BG77" s="511"/>
      <c r="BH77" s="512"/>
      <c r="BI77" s="510" t="s">
        <v>75</v>
      </c>
      <c r="BJ77" s="511"/>
      <c r="BK77" s="511"/>
      <c r="BL77" s="511"/>
      <c r="BM77" s="511"/>
      <c r="BN77" s="511"/>
      <c r="BO77" s="511"/>
      <c r="BP77" s="511"/>
      <c r="BQ77" s="512"/>
      <c r="BR77" s="513">
        <f>SUM(BR76:BY76)</f>
        <v>24600</v>
      </c>
      <c r="BS77" s="514"/>
      <c r="BT77" s="514"/>
      <c r="BU77" s="514"/>
      <c r="BV77" s="514"/>
      <c r="BW77" s="514"/>
      <c r="BX77" s="514"/>
      <c r="BY77" s="514"/>
      <c r="BZ77" s="515"/>
      <c r="CA77" s="510" t="s">
        <v>75</v>
      </c>
      <c r="CB77" s="511"/>
      <c r="CC77" s="511"/>
      <c r="CD77" s="511"/>
      <c r="CE77" s="511"/>
      <c r="CF77" s="511"/>
      <c r="CG77" s="511"/>
      <c r="CH77" s="511"/>
      <c r="CI77" s="512"/>
      <c r="CJ77" s="510" t="s">
        <v>75</v>
      </c>
      <c r="CK77" s="511"/>
      <c r="CL77" s="511"/>
      <c r="CM77" s="511"/>
      <c r="CN77" s="511"/>
      <c r="CO77" s="511"/>
      <c r="CP77" s="511"/>
      <c r="CQ77" s="511"/>
      <c r="CR77" s="512"/>
      <c r="CS77" s="513">
        <f>SUM(CS76:CZ76)</f>
        <v>24600</v>
      </c>
      <c r="CT77" s="514"/>
      <c r="CU77" s="514"/>
      <c r="CV77" s="514"/>
      <c r="CW77" s="514"/>
      <c r="CX77" s="514"/>
      <c r="CY77" s="514"/>
      <c r="CZ77" s="514"/>
      <c r="DA77" s="515"/>
      <c r="DB77" s="510" t="s">
        <v>75</v>
      </c>
      <c r="DC77" s="511"/>
      <c r="DD77" s="511"/>
      <c r="DE77" s="511"/>
      <c r="DF77" s="511"/>
      <c r="DG77" s="511"/>
      <c r="DH77" s="511"/>
      <c r="DI77" s="511"/>
      <c r="DJ77" s="512"/>
      <c r="DK77" s="510" t="s">
        <v>75</v>
      </c>
      <c r="DL77" s="511"/>
      <c r="DM77" s="511"/>
      <c r="DN77" s="511"/>
      <c r="DO77" s="511"/>
      <c r="DP77" s="511"/>
      <c r="DQ77" s="511"/>
      <c r="DR77" s="511"/>
      <c r="DS77" s="512"/>
    </row>
    <row r="78" spans="1:123">
      <c r="A78" s="477" t="s">
        <v>96</v>
      </c>
      <c r="B78" s="477"/>
      <c r="C78" s="477"/>
      <c r="D78" s="477"/>
      <c r="E78" s="477"/>
      <c r="F78" s="477"/>
      <c r="G78" s="477"/>
      <c r="H78" s="477" t="s">
        <v>91</v>
      </c>
      <c r="I78" s="477"/>
      <c r="J78" s="477"/>
      <c r="K78" s="477"/>
      <c r="L78" s="477"/>
      <c r="M78" s="477"/>
      <c r="N78" s="477"/>
      <c r="O78" s="477" t="s">
        <v>98</v>
      </c>
      <c r="P78" s="477"/>
      <c r="Q78" s="477"/>
      <c r="R78" s="477"/>
      <c r="S78" s="477"/>
      <c r="T78" s="477"/>
      <c r="U78" s="477"/>
      <c r="V78" s="477" t="s">
        <v>69</v>
      </c>
      <c r="W78" s="477"/>
      <c r="X78" s="477"/>
      <c r="Y78" s="477"/>
      <c r="Z78" s="477"/>
      <c r="AA78" s="477"/>
      <c r="AB78" s="477"/>
      <c r="AC78" s="477"/>
      <c r="AD78" s="477" t="s">
        <v>94</v>
      </c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99">
        <v>104100</v>
      </c>
      <c r="AR78" s="500"/>
      <c r="AS78" s="500"/>
      <c r="AT78" s="500"/>
      <c r="AU78" s="500"/>
      <c r="AV78" s="500"/>
      <c r="AW78" s="500"/>
      <c r="AX78" s="500"/>
      <c r="AY78" s="500"/>
      <c r="AZ78" s="500"/>
      <c r="BA78" s="500"/>
      <c r="BB78" s="500"/>
      <c r="BC78" s="500"/>
      <c r="BD78" s="500"/>
      <c r="BE78" s="500"/>
      <c r="BF78" s="500"/>
      <c r="BG78" s="500"/>
      <c r="BH78" s="500"/>
      <c r="BI78" s="500"/>
      <c r="BJ78" s="500"/>
      <c r="BK78" s="500"/>
      <c r="BL78" s="500"/>
      <c r="BM78" s="500"/>
      <c r="BN78" s="500"/>
      <c r="BO78" s="500"/>
      <c r="BP78" s="500"/>
      <c r="BQ78" s="500"/>
      <c r="BR78" s="499">
        <v>104100</v>
      </c>
      <c r="BS78" s="500"/>
      <c r="BT78" s="500"/>
      <c r="BU78" s="500"/>
      <c r="BV78" s="500"/>
      <c r="BW78" s="500"/>
      <c r="BX78" s="500"/>
      <c r="BY78" s="500"/>
      <c r="BZ78" s="500"/>
      <c r="CA78" s="500"/>
      <c r="CB78" s="500"/>
      <c r="CC78" s="500"/>
      <c r="CD78" s="500"/>
      <c r="CE78" s="500"/>
      <c r="CF78" s="500"/>
      <c r="CG78" s="500"/>
      <c r="CH78" s="500"/>
      <c r="CI78" s="500"/>
      <c r="CJ78" s="500"/>
      <c r="CK78" s="500"/>
      <c r="CL78" s="500"/>
      <c r="CM78" s="500"/>
      <c r="CN78" s="500"/>
      <c r="CO78" s="500"/>
      <c r="CP78" s="500"/>
      <c r="CQ78" s="500"/>
      <c r="CR78" s="500"/>
      <c r="CS78" s="499">
        <v>104100</v>
      </c>
      <c r="CT78" s="500"/>
      <c r="CU78" s="500"/>
      <c r="CV78" s="500"/>
      <c r="CW78" s="500"/>
      <c r="CX78" s="500"/>
      <c r="CY78" s="500"/>
      <c r="CZ78" s="500"/>
      <c r="DA78" s="500"/>
      <c r="DB78" s="500"/>
      <c r="DC78" s="500"/>
      <c r="DD78" s="500"/>
      <c r="DE78" s="500"/>
      <c r="DF78" s="500"/>
      <c r="DG78" s="500"/>
      <c r="DH78" s="500"/>
      <c r="DI78" s="500"/>
      <c r="DJ78" s="500"/>
      <c r="DK78" s="500"/>
      <c r="DL78" s="500"/>
      <c r="DM78" s="500"/>
      <c r="DN78" s="500"/>
      <c r="DO78" s="500"/>
      <c r="DP78" s="500"/>
      <c r="DQ78" s="500"/>
      <c r="DR78" s="500"/>
      <c r="DS78" s="500"/>
    </row>
    <row r="79" spans="1:123">
      <c r="A79" s="477" t="s">
        <v>96</v>
      </c>
      <c r="B79" s="477"/>
      <c r="C79" s="477"/>
      <c r="D79" s="477"/>
      <c r="E79" s="477"/>
      <c r="F79" s="477"/>
      <c r="G79" s="477"/>
      <c r="H79" s="477" t="s">
        <v>91</v>
      </c>
      <c r="I79" s="477"/>
      <c r="J79" s="477"/>
      <c r="K79" s="477"/>
      <c r="L79" s="477"/>
      <c r="M79" s="477"/>
      <c r="N79" s="477"/>
      <c r="O79" s="477" t="s">
        <v>98</v>
      </c>
      <c r="P79" s="477"/>
      <c r="Q79" s="477"/>
      <c r="R79" s="477"/>
      <c r="S79" s="477"/>
      <c r="T79" s="477"/>
      <c r="U79" s="477"/>
      <c r="V79" s="477" t="s">
        <v>71</v>
      </c>
      <c r="W79" s="477"/>
      <c r="X79" s="477"/>
      <c r="Y79" s="477"/>
      <c r="Z79" s="477"/>
      <c r="AA79" s="477"/>
      <c r="AB79" s="477"/>
      <c r="AC79" s="477"/>
      <c r="AD79" s="477" t="s">
        <v>72</v>
      </c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99">
        <v>31400</v>
      </c>
      <c r="AR79" s="500"/>
      <c r="AS79" s="500"/>
      <c r="AT79" s="500"/>
      <c r="AU79" s="500"/>
      <c r="AV79" s="500"/>
      <c r="AW79" s="500"/>
      <c r="AX79" s="500"/>
      <c r="AY79" s="500"/>
      <c r="AZ79" s="500"/>
      <c r="BA79" s="500"/>
      <c r="BB79" s="500"/>
      <c r="BC79" s="500"/>
      <c r="BD79" s="500"/>
      <c r="BE79" s="500"/>
      <c r="BF79" s="500"/>
      <c r="BG79" s="500"/>
      <c r="BH79" s="500"/>
      <c r="BI79" s="500"/>
      <c r="BJ79" s="500"/>
      <c r="BK79" s="500"/>
      <c r="BL79" s="500"/>
      <c r="BM79" s="500"/>
      <c r="BN79" s="500"/>
      <c r="BO79" s="500"/>
      <c r="BP79" s="500"/>
      <c r="BQ79" s="500"/>
      <c r="BR79" s="499">
        <v>31400</v>
      </c>
      <c r="BS79" s="500"/>
      <c r="BT79" s="500"/>
      <c r="BU79" s="500"/>
      <c r="BV79" s="500"/>
      <c r="BW79" s="500"/>
      <c r="BX79" s="500"/>
      <c r="BY79" s="500"/>
      <c r="BZ79" s="500"/>
      <c r="CA79" s="500"/>
      <c r="CB79" s="500"/>
      <c r="CC79" s="500"/>
      <c r="CD79" s="500"/>
      <c r="CE79" s="500"/>
      <c r="CF79" s="500"/>
      <c r="CG79" s="500"/>
      <c r="CH79" s="500"/>
      <c r="CI79" s="500"/>
      <c r="CJ79" s="500"/>
      <c r="CK79" s="500"/>
      <c r="CL79" s="500"/>
      <c r="CM79" s="500"/>
      <c r="CN79" s="500"/>
      <c r="CO79" s="500"/>
      <c r="CP79" s="500"/>
      <c r="CQ79" s="500"/>
      <c r="CR79" s="500"/>
      <c r="CS79" s="499">
        <v>31400</v>
      </c>
      <c r="CT79" s="500"/>
      <c r="CU79" s="500"/>
      <c r="CV79" s="500"/>
      <c r="CW79" s="500"/>
      <c r="CX79" s="500"/>
      <c r="CY79" s="500"/>
      <c r="CZ79" s="500"/>
      <c r="DA79" s="500"/>
      <c r="DB79" s="500"/>
      <c r="DC79" s="500"/>
      <c r="DD79" s="500"/>
      <c r="DE79" s="500"/>
      <c r="DF79" s="500"/>
      <c r="DG79" s="500"/>
      <c r="DH79" s="500"/>
      <c r="DI79" s="500"/>
      <c r="DJ79" s="500"/>
      <c r="DK79" s="500"/>
      <c r="DL79" s="500"/>
      <c r="DM79" s="500"/>
      <c r="DN79" s="500"/>
      <c r="DO79" s="500"/>
      <c r="DP79" s="500"/>
      <c r="DQ79" s="500"/>
      <c r="DR79" s="500"/>
      <c r="DS79" s="500"/>
    </row>
    <row r="80" spans="1:123">
      <c r="A80" s="477" t="s">
        <v>96</v>
      </c>
      <c r="B80" s="477"/>
      <c r="C80" s="477"/>
      <c r="D80" s="477"/>
      <c r="E80" s="477"/>
      <c r="F80" s="477"/>
      <c r="G80" s="477"/>
      <c r="H80" s="477" t="s">
        <v>91</v>
      </c>
      <c r="I80" s="477"/>
      <c r="J80" s="477"/>
      <c r="K80" s="477"/>
      <c r="L80" s="477"/>
      <c r="M80" s="477"/>
      <c r="N80" s="477"/>
      <c r="O80" s="477" t="s">
        <v>98</v>
      </c>
      <c r="P80" s="477"/>
      <c r="Q80" s="477"/>
      <c r="R80" s="477"/>
      <c r="S80" s="477"/>
      <c r="T80" s="477"/>
      <c r="U80" s="477"/>
      <c r="V80" s="477" t="s">
        <v>73</v>
      </c>
      <c r="W80" s="477"/>
      <c r="X80" s="477"/>
      <c r="Y80" s="477"/>
      <c r="Z80" s="477"/>
      <c r="AA80" s="477"/>
      <c r="AB80" s="477"/>
      <c r="AC80" s="477"/>
      <c r="AD80" s="477" t="s">
        <v>82</v>
      </c>
      <c r="AE80" s="477"/>
      <c r="AF80" s="477"/>
      <c r="AG80" s="477"/>
      <c r="AH80" s="477"/>
      <c r="AI80" s="477"/>
      <c r="AJ80" s="477"/>
      <c r="AK80" s="477"/>
      <c r="AL80" s="477"/>
      <c r="AM80" s="477"/>
      <c r="AN80" s="477"/>
      <c r="AO80" s="477"/>
      <c r="AP80" s="477"/>
      <c r="AQ80" s="499">
        <v>1042200</v>
      </c>
      <c r="AR80" s="500"/>
      <c r="AS80" s="500"/>
      <c r="AT80" s="500"/>
      <c r="AU80" s="500"/>
      <c r="AV80" s="500"/>
      <c r="AW80" s="500"/>
      <c r="AX80" s="500"/>
      <c r="AY80" s="500"/>
      <c r="AZ80" s="500"/>
      <c r="BA80" s="500"/>
      <c r="BB80" s="500"/>
      <c r="BC80" s="500"/>
      <c r="BD80" s="500"/>
      <c r="BE80" s="500"/>
      <c r="BF80" s="500"/>
      <c r="BG80" s="500"/>
      <c r="BH80" s="500"/>
      <c r="BI80" s="500"/>
      <c r="BJ80" s="500"/>
      <c r="BK80" s="500"/>
      <c r="BL80" s="500"/>
      <c r="BM80" s="500"/>
      <c r="BN80" s="500"/>
      <c r="BO80" s="500"/>
      <c r="BP80" s="500"/>
      <c r="BQ80" s="500"/>
      <c r="BR80" s="499">
        <v>1042200</v>
      </c>
      <c r="BS80" s="500"/>
      <c r="BT80" s="500"/>
      <c r="BU80" s="500"/>
      <c r="BV80" s="500"/>
      <c r="BW80" s="500"/>
      <c r="BX80" s="500"/>
      <c r="BY80" s="500"/>
      <c r="BZ80" s="500"/>
      <c r="CA80" s="500"/>
      <c r="CB80" s="500"/>
      <c r="CC80" s="500"/>
      <c r="CD80" s="500"/>
      <c r="CE80" s="500"/>
      <c r="CF80" s="500"/>
      <c r="CG80" s="500"/>
      <c r="CH80" s="500"/>
      <c r="CI80" s="500"/>
      <c r="CJ80" s="500"/>
      <c r="CK80" s="500"/>
      <c r="CL80" s="500"/>
      <c r="CM80" s="500"/>
      <c r="CN80" s="500"/>
      <c r="CO80" s="500"/>
      <c r="CP80" s="500"/>
      <c r="CQ80" s="500"/>
      <c r="CR80" s="500"/>
      <c r="CS80" s="499">
        <v>1042200</v>
      </c>
      <c r="CT80" s="500"/>
      <c r="CU80" s="500"/>
      <c r="CV80" s="500"/>
      <c r="CW80" s="500"/>
      <c r="CX80" s="500"/>
      <c r="CY80" s="500"/>
      <c r="CZ80" s="500"/>
      <c r="DA80" s="500"/>
      <c r="DB80" s="500"/>
      <c r="DC80" s="500"/>
      <c r="DD80" s="500"/>
      <c r="DE80" s="500"/>
      <c r="DF80" s="500"/>
      <c r="DG80" s="500"/>
      <c r="DH80" s="500"/>
      <c r="DI80" s="500"/>
      <c r="DJ80" s="500"/>
      <c r="DK80" s="500"/>
      <c r="DL80" s="500"/>
      <c r="DM80" s="500"/>
      <c r="DN80" s="500"/>
      <c r="DO80" s="500"/>
      <c r="DP80" s="500"/>
      <c r="DQ80" s="500"/>
      <c r="DR80" s="500"/>
      <c r="DS80" s="500"/>
    </row>
    <row r="81" spans="1:129">
      <c r="A81" s="477" t="s">
        <v>96</v>
      </c>
      <c r="B81" s="477"/>
      <c r="C81" s="477"/>
      <c r="D81" s="477"/>
      <c r="E81" s="477"/>
      <c r="F81" s="477"/>
      <c r="G81" s="477"/>
      <c r="H81" s="477" t="s">
        <v>91</v>
      </c>
      <c r="I81" s="477"/>
      <c r="J81" s="477"/>
      <c r="K81" s="477"/>
      <c r="L81" s="477"/>
      <c r="M81" s="477"/>
      <c r="N81" s="477"/>
      <c r="O81" s="477" t="s">
        <v>98</v>
      </c>
      <c r="P81" s="477"/>
      <c r="Q81" s="477"/>
      <c r="R81" s="477"/>
      <c r="S81" s="477"/>
      <c r="T81" s="477"/>
      <c r="U81" s="477"/>
      <c r="V81" s="477" t="s">
        <v>99</v>
      </c>
      <c r="W81" s="477"/>
      <c r="X81" s="477"/>
      <c r="Y81" s="477"/>
      <c r="Z81" s="477"/>
      <c r="AA81" s="477"/>
      <c r="AB81" s="477"/>
      <c r="AC81" s="477"/>
      <c r="AD81" s="477" t="s">
        <v>100</v>
      </c>
      <c r="AE81" s="477"/>
      <c r="AF81" s="477"/>
      <c r="AG81" s="477"/>
      <c r="AH81" s="477"/>
      <c r="AI81" s="477"/>
      <c r="AJ81" s="477"/>
      <c r="AK81" s="477"/>
      <c r="AL81" s="477"/>
      <c r="AM81" s="477"/>
      <c r="AN81" s="477"/>
      <c r="AO81" s="477"/>
      <c r="AP81" s="477"/>
      <c r="AQ81" s="499">
        <v>118000</v>
      </c>
      <c r="AR81" s="500"/>
      <c r="AS81" s="500"/>
      <c r="AT81" s="500"/>
      <c r="AU81" s="500"/>
      <c r="AV81" s="500"/>
      <c r="AW81" s="500"/>
      <c r="AX81" s="500"/>
      <c r="AY81" s="500"/>
      <c r="AZ81" s="500"/>
      <c r="BA81" s="500"/>
      <c r="BB81" s="500"/>
      <c r="BC81" s="500"/>
      <c r="BD81" s="500"/>
      <c r="BE81" s="500"/>
      <c r="BF81" s="500"/>
      <c r="BG81" s="500"/>
      <c r="BH81" s="500"/>
      <c r="BI81" s="500"/>
      <c r="BJ81" s="500"/>
      <c r="BK81" s="500"/>
      <c r="BL81" s="500"/>
      <c r="BM81" s="500"/>
      <c r="BN81" s="500"/>
      <c r="BO81" s="500"/>
      <c r="BP81" s="500"/>
      <c r="BQ81" s="500"/>
      <c r="BR81" s="499">
        <v>118000</v>
      </c>
      <c r="BS81" s="500"/>
      <c r="BT81" s="500"/>
      <c r="BU81" s="500"/>
      <c r="BV81" s="500"/>
      <c r="BW81" s="500"/>
      <c r="BX81" s="500"/>
      <c r="BY81" s="500"/>
      <c r="BZ81" s="500"/>
      <c r="CA81" s="500"/>
      <c r="CB81" s="500"/>
      <c r="CC81" s="500"/>
      <c r="CD81" s="500"/>
      <c r="CE81" s="500"/>
      <c r="CF81" s="500"/>
      <c r="CG81" s="500"/>
      <c r="CH81" s="500"/>
      <c r="CI81" s="500"/>
      <c r="CJ81" s="500"/>
      <c r="CK81" s="500"/>
      <c r="CL81" s="500"/>
      <c r="CM81" s="500"/>
      <c r="CN81" s="500"/>
      <c r="CO81" s="500"/>
      <c r="CP81" s="500"/>
      <c r="CQ81" s="500"/>
      <c r="CR81" s="500"/>
      <c r="CS81" s="499">
        <v>118000</v>
      </c>
      <c r="CT81" s="500"/>
      <c r="CU81" s="500"/>
      <c r="CV81" s="500"/>
      <c r="CW81" s="500"/>
      <c r="CX81" s="500"/>
      <c r="CY81" s="500"/>
      <c r="CZ81" s="500"/>
      <c r="DA81" s="500"/>
      <c r="DB81" s="500"/>
      <c r="DC81" s="500"/>
      <c r="DD81" s="500"/>
      <c r="DE81" s="500"/>
      <c r="DF81" s="500"/>
      <c r="DG81" s="500"/>
      <c r="DH81" s="500"/>
      <c r="DI81" s="500"/>
      <c r="DJ81" s="500"/>
      <c r="DK81" s="500"/>
      <c r="DL81" s="500"/>
      <c r="DM81" s="500"/>
      <c r="DN81" s="500"/>
      <c r="DO81" s="500"/>
      <c r="DP81" s="500"/>
      <c r="DQ81" s="500"/>
      <c r="DR81" s="500"/>
      <c r="DS81" s="500"/>
    </row>
    <row r="82" spans="1:129">
      <c r="A82" s="521" t="s">
        <v>74</v>
      </c>
      <c r="B82" s="521"/>
      <c r="C82" s="521"/>
      <c r="D82" s="521"/>
      <c r="E82" s="521"/>
      <c r="F82" s="521"/>
      <c r="G82" s="521"/>
      <c r="H82" s="521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/>
      <c r="W82" s="521"/>
      <c r="X82" s="521"/>
      <c r="Y82" s="521"/>
      <c r="Z82" s="521"/>
      <c r="AA82" s="521"/>
      <c r="AB82" s="521"/>
      <c r="AC82" s="521"/>
      <c r="AD82" s="522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4"/>
      <c r="AQ82" s="513">
        <f>SUM(AQ78:AY81)</f>
        <v>1295700</v>
      </c>
      <c r="AR82" s="514"/>
      <c r="AS82" s="514"/>
      <c r="AT82" s="514"/>
      <c r="AU82" s="514"/>
      <c r="AV82" s="514"/>
      <c r="AW82" s="514"/>
      <c r="AX82" s="514"/>
      <c r="AY82" s="515"/>
      <c r="AZ82" s="510" t="s">
        <v>75</v>
      </c>
      <c r="BA82" s="511"/>
      <c r="BB82" s="511"/>
      <c r="BC82" s="511"/>
      <c r="BD82" s="511"/>
      <c r="BE82" s="511"/>
      <c r="BF82" s="511"/>
      <c r="BG82" s="511"/>
      <c r="BH82" s="512"/>
      <c r="BI82" s="510" t="s">
        <v>75</v>
      </c>
      <c r="BJ82" s="511"/>
      <c r="BK82" s="511"/>
      <c r="BL82" s="511"/>
      <c r="BM82" s="511"/>
      <c r="BN82" s="511"/>
      <c r="BO82" s="511"/>
      <c r="BP82" s="511"/>
      <c r="BQ82" s="512"/>
      <c r="BR82" s="513">
        <f>SUM(BR78:BZ81)</f>
        <v>1295700</v>
      </c>
      <c r="BS82" s="514"/>
      <c r="BT82" s="514"/>
      <c r="BU82" s="514"/>
      <c r="BV82" s="514"/>
      <c r="BW82" s="514"/>
      <c r="BX82" s="514"/>
      <c r="BY82" s="514"/>
      <c r="BZ82" s="515"/>
      <c r="CA82" s="510" t="s">
        <v>75</v>
      </c>
      <c r="CB82" s="511"/>
      <c r="CC82" s="511"/>
      <c r="CD82" s="511"/>
      <c r="CE82" s="511"/>
      <c r="CF82" s="511"/>
      <c r="CG82" s="511"/>
      <c r="CH82" s="511"/>
      <c r="CI82" s="512"/>
      <c r="CJ82" s="510" t="s">
        <v>75</v>
      </c>
      <c r="CK82" s="511"/>
      <c r="CL82" s="511"/>
      <c r="CM82" s="511"/>
      <c r="CN82" s="511"/>
      <c r="CO82" s="511"/>
      <c r="CP82" s="511"/>
      <c r="CQ82" s="511"/>
      <c r="CR82" s="512"/>
      <c r="CS82" s="513">
        <f>SUM(CS78:DA81)</f>
        <v>1295700</v>
      </c>
      <c r="CT82" s="514"/>
      <c r="CU82" s="514"/>
      <c r="CV82" s="514"/>
      <c r="CW82" s="514"/>
      <c r="CX82" s="514"/>
      <c r="CY82" s="514"/>
      <c r="CZ82" s="514"/>
      <c r="DA82" s="515"/>
      <c r="DB82" s="510" t="s">
        <v>75</v>
      </c>
      <c r="DC82" s="511"/>
      <c r="DD82" s="511"/>
      <c r="DE82" s="511"/>
      <c r="DF82" s="511"/>
      <c r="DG82" s="511"/>
      <c r="DH82" s="511"/>
      <c r="DI82" s="511"/>
      <c r="DJ82" s="512"/>
      <c r="DK82" s="510" t="s">
        <v>75</v>
      </c>
      <c r="DL82" s="511"/>
      <c r="DM82" s="511"/>
      <c r="DN82" s="511"/>
      <c r="DO82" s="511"/>
      <c r="DP82" s="511"/>
      <c r="DQ82" s="511"/>
      <c r="DR82" s="511"/>
      <c r="DS82" s="512"/>
    </row>
    <row r="83" spans="1:129">
      <c r="A83" s="477" t="s">
        <v>96</v>
      </c>
      <c r="B83" s="477"/>
      <c r="C83" s="477"/>
      <c r="D83" s="477"/>
      <c r="E83" s="477"/>
      <c r="F83" s="477"/>
      <c r="G83" s="477"/>
      <c r="H83" s="477" t="s">
        <v>91</v>
      </c>
      <c r="I83" s="477"/>
      <c r="J83" s="477"/>
      <c r="K83" s="477"/>
      <c r="L83" s="477"/>
      <c r="M83" s="477"/>
      <c r="N83" s="477"/>
      <c r="O83" s="507" t="s">
        <v>101</v>
      </c>
      <c r="P83" s="508"/>
      <c r="Q83" s="508"/>
      <c r="R83" s="508"/>
      <c r="S83" s="508"/>
      <c r="T83" s="508"/>
      <c r="U83" s="509"/>
      <c r="V83" s="507" t="s">
        <v>73</v>
      </c>
      <c r="W83" s="508"/>
      <c r="X83" s="508"/>
      <c r="Y83" s="508"/>
      <c r="Z83" s="508"/>
      <c r="AA83" s="508"/>
      <c r="AB83" s="508"/>
      <c r="AC83" s="509"/>
      <c r="AD83" s="507" t="s">
        <v>102</v>
      </c>
      <c r="AE83" s="508"/>
      <c r="AF83" s="508"/>
      <c r="AG83" s="508"/>
      <c r="AH83" s="508"/>
      <c r="AI83" s="508"/>
      <c r="AJ83" s="508"/>
      <c r="AK83" s="508"/>
      <c r="AL83" s="508"/>
      <c r="AM83" s="508"/>
      <c r="AN83" s="508"/>
      <c r="AO83" s="508"/>
      <c r="AP83" s="509"/>
      <c r="AQ83" s="501">
        <v>637952</v>
      </c>
      <c r="AR83" s="502"/>
      <c r="AS83" s="502"/>
      <c r="AT83" s="502"/>
      <c r="AU83" s="502"/>
      <c r="AV83" s="502"/>
      <c r="AW83" s="502"/>
      <c r="AX83" s="502"/>
      <c r="AY83" s="503"/>
      <c r="AZ83" s="504"/>
      <c r="BA83" s="505"/>
      <c r="BB83" s="505"/>
      <c r="BC83" s="505"/>
      <c r="BD83" s="505"/>
      <c r="BE83" s="505"/>
      <c r="BF83" s="505"/>
      <c r="BG83" s="505"/>
      <c r="BH83" s="506"/>
      <c r="BI83" s="504"/>
      <c r="BJ83" s="505"/>
      <c r="BK83" s="505"/>
      <c r="BL83" s="505"/>
      <c r="BM83" s="505"/>
      <c r="BN83" s="505"/>
      <c r="BO83" s="505"/>
      <c r="BP83" s="505"/>
      <c r="BQ83" s="506"/>
      <c r="BR83" s="501">
        <v>646401</v>
      </c>
      <c r="BS83" s="502"/>
      <c r="BT83" s="502"/>
      <c r="BU83" s="502"/>
      <c r="BV83" s="502"/>
      <c r="BW83" s="502"/>
      <c r="BX83" s="502"/>
      <c r="BY83" s="502"/>
      <c r="BZ83" s="503"/>
      <c r="CA83" s="504"/>
      <c r="CB83" s="505"/>
      <c r="CC83" s="505"/>
      <c r="CD83" s="505"/>
      <c r="CE83" s="505"/>
      <c r="CF83" s="505"/>
      <c r="CG83" s="505"/>
      <c r="CH83" s="505"/>
      <c r="CI83" s="506"/>
      <c r="CJ83" s="504"/>
      <c r="CK83" s="505"/>
      <c r="CL83" s="505"/>
      <c r="CM83" s="505"/>
      <c r="CN83" s="505"/>
      <c r="CO83" s="505"/>
      <c r="CP83" s="505"/>
      <c r="CQ83" s="505"/>
      <c r="CR83" s="506"/>
      <c r="CS83" s="501">
        <v>198568</v>
      </c>
      <c r="CT83" s="502"/>
      <c r="CU83" s="502"/>
      <c r="CV83" s="502"/>
      <c r="CW83" s="502"/>
      <c r="CX83" s="502"/>
      <c r="CY83" s="502"/>
      <c r="CZ83" s="502"/>
      <c r="DA83" s="503"/>
      <c r="DB83" s="504"/>
      <c r="DC83" s="505"/>
      <c r="DD83" s="505"/>
      <c r="DE83" s="505"/>
      <c r="DF83" s="505"/>
      <c r="DG83" s="505"/>
      <c r="DH83" s="505"/>
      <c r="DI83" s="505"/>
      <c r="DJ83" s="506"/>
      <c r="DK83" s="504"/>
      <c r="DL83" s="505"/>
      <c r="DM83" s="505"/>
      <c r="DN83" s="505"/>
      <c r="DO83" s="505"/>
      <c r="DP83" s="505"/>
      <c r="DQ83" s="505"/>
      <c r="DR83" s="505"/>
      <c r="DS83" s="506"/>
    </row>
    <row r="84" spans="1:129">
      <c r="A84" s="528" t="s">
        <v>74</v>
      </c>
      <c r="B84" s="514"/>
      <c r="C84" s="514"/>
      <c r="D84" s="514"/>
      <c r="E84" s="514"/>
      <c r="F84" s="514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514"/>
      <c r="W84" s="514"/>
      <c r="X84" s="514"/>
      <c r="Y84" s="514"/>
      <c r="Z84" s="514"/>
      <c r="AA84" s="514"/>
      <c r="AB84" s="514"/>
      <c r="AC84" s="515"/>
      <c r="AD84" s="522"/>
      <c r="AE84" s="523"/>
      <c r="AF84" s="523"/>
      <c r="AG84" s="523"/>
      <c r="AH84" s="523"/>
      <c r="AI84" s="523"/>
      <c r="AJ84" s="523"/>
      <c r="AK84" s="523"/>
      <c r="AL84" s="523"/>
      <c r="AM84" s="523"/>
      <c r="AN84" s="523"/>
      <c r="AO84" s="523"/>
      <c r="AP84" s="524"/>
      <c r="AQ84" s="513">
        <f>SUM(AQ83)</f>
        <v>637952</v>
      </c>
      <c r="AR84" s="519"/>
      <c r="AS84" s="519"/>
      <c r="AT84" s="519"/>
      <c r="AU84" s="519"/>
      <c r="AV84" s="519"/>
      <c r="AW84" s="519"/>
      <c r="AX84" s="519"/>
      <c r="AY84" s="520"/>
      <c r="AZ84" s="510" t="s">
        <v>75</v>
      </c>
      <c r="BA84" s="511"/>
      <c r="BB84" s="511"/>
      <c r="BC84" s="511"/>
      <c r="BD84" s="511"/>
      <c r="BE84" s="511"/>
      <c r="BF84" s="511"/>
      <c r="BG84" s="511"/>
      <c r="BH84" s="512"/>
      <c r="BI84" s="510" t="s">
        <v>75</v>
      </c>
      <c r="BJ84" s="511"/>
      <c r="BK84" s="511"/>
      <c r="BL84" s="511"/>
      <c r="BM84" s="511"/>
      <c r="BN84" s="511"/>
      <c r="BO84" s="511"/>
      <c r="BP84" s="511"/>
      <c r="BQ84" s="512"/>
      <c r="BR84" s="513">
        <f>SUM(BR83)</f>
        <v>646401</v>
      </c>
      <c r="BS84" s="519"/>
      <c r="BT84" s="519"/>
      <c r="BU84" s="519"/>
      <c r="BV84" s="519"/>
      <c r="BW84" s="519"/>
      <c r="BX84" s="519"/>
      <c r="BY84" s="519"/>
      <c r="BZ84" s="520"/>
      <c r="CA84" s="510" t="s">
        <v>75</v>
      </c>
      <c r="CB84" s="511"/>
      <c r="CC84" s="511"/>
      <c r="CD84" s="511"/>
      <c r="CE84" s="511"/>
      <c r="CF84" s="511"/>
      <c r="CG84" s="511"/>
      <c r="CH84" s="511"/>
      <c r="CI84" s="512"/>
      <c r="CJ84" s="510" t="s">
        <v>75</v>
      </c>
      <c r="CK84" s="511"/>
      <c r="CL84" s="511"/>
      <c r="CM84" s="511"/>
      <c r="CN84" s="511"/>
      <c r="CO84" s="511"/>
      <c r="CP84" s="511"/>
      <c r="CQ84" s="511"/>
      <c r="CR84" s="512"/>
      <c r="CS84" s="513">
        <f>SUM(CS83)</f>
        <v>198568</v>
      </c>
      <c r="CT84" s="519"/>
      <c r="CU84" s="519"/>
      <c r="CV84" s="519"/>
      <c r="CW84" s="519"/>
      <c r="CX84" s="519"/>
      <c r="CY84" s="519"/>
      <c r="CZ84" s="519"/>
      <c r="DA84" s="520"/>
      <c r="DB84" s="510" t="s">
        <v>75</v>
      </c>
      <c r="DC84" s="511"/>
      <c r="DD84" s="511"/>
      <c r="DE84" s="511"/>
      <c r="DF84" s="511"/>
      <c r="DG84" s="511"/>
      <c r="DH84" s="511"/>
      <c r="DI84" s="511"/>
      <c r="DJ84" s="512"/>
      <c r="DK84" s="510" t="s">
        <v>75</v>
      </c>
      <c r="DL84" s="511"/>
      <c r="DM84" s="511"/>
      <c r="DN84" s="511"/>
      <c r="DO84" s="511"/>
      <c r="DP84" s="511"/>
      <c r="DQ84" s="511"/>
      <c r="DR84" s="511"/>
      <c r="DS84" s="512"/>
    </row>
    <row r="85" spans="1:129">
      <c r="A85" s="526" t="s">
        <v>103</v>
      </c>
      <c r="B85" s="526"/>
      <c r="C85" s="526"/>
      <c r="D85" s="526"/>
      <c r="E85" s="526"/>
      <c r="F85" s="526"/>
      <c r="G85" s="526"/>
      <c r="H85" s="526"/>
      <c r="I85" s="526"/>
      <c r="J85" s="526"/>
      <c r="K85" s="526"/>
      <c r="L85" s="526"/>
      <c r="M85" s="526"/>
      <c r="N85" s="526"/>
      <c r="O85" s="526"/>
      <c r="P85" s="526"/>
      <c r="Q85" s="526"/>
      <c r="R85" s="526"/>
      <c r="S85" s="526"/>
      <c r="T85" s="526"/>
      <c r="U85" s="526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6"/>
      <c r="AI85" s="526"/>
      <c r="AJ85" s="526"/>
      <c r="AK85" s="526"/>
      <c r="AL85" s="526"/>
      <c r="AM85" s="526"/>
      <c r="AN85" s="526"/>
      <c r="AO85" s="526"/>
      <c r="AP85" s="527"/>
      <c r="AQ85" s="513">
        <f>AQ34+AQ36+AQ41+AQ45+AQ47+AQ54+AQ59+AQ65+AQ68+AQ70+AQ73+AQ77+AQ82+AQ75+AQ84</f>
        <v>85173922</v>
      </c>
      <c r="AR85" s="519"/>
      <c r="AS85" s="519"/>
      <c r="AT85" s="519"/>
      <c r="AU85" s="519"/>
      <c r="AV85" s="519"/>
      <c r="AW85" s="519"/>
      <c r="AX85" s="519"/>
      <c r="AY85" s="520"/>
      <c r="AZ85" s="510" t="s">
        <v>75</v>
      </c>
      <c r="BA85" s="511"/>
      <c r="BB85" s="511"/>
      <c r="BC85" s="511"/>
      <c r="BD85" s="511"/>
      <c r="BE85" s="511"/>
      <c r="BF85" s="511"/>
      <c r="BG85" s="511"/>
      <c r="BH85" s="512"/>
      <c r="BI85" s="510" t="s">
        <v>75</v>
      </c>
      <c r="BJ85" s="511"/>
      <c r="BK85" s="511"/>
      <c r="BL85" s="511"/>
      <c r="BM85" s="511"/>
      <c r="BN85" s="511"/>
      <c r="BO85" s="511"/>
      <c r="BP85" s="511"/>
      <c r="BQ85" s="512"/>
      <c r="BR85" s="513">
        <f>BR34+BR36+BR41+BR45+BR47+BR54+BR59+BR65+BR68+BR70+BR73+BR77+BR82+BR75+BR84</f>
        <v>85011709</v>
      </c>
      <c r="BS85" s="519"/>
      <c r="BT85" s="519"/>
      <c r="BU85" s="519"/>
      <c r="BV85" s="519"/>
      <c r="BW85" s="519"/>
      <c r="BX85" s="519"/>
      <c r="BY85" s="519"/>
      <c r="BZ85" s="520"/>
      <c r="CA85" s="510" t="s">
        <v>75</v>
      </c>
      <c r="CB85" s="511"/>
      <c r="CC85" s="511"/>
      <c r="CD85" s="511"/>
      <c r="CE85" s="511"/>
      <c r="CF85" s="511"/>
      <c r="CG85" s="511"/>
      <c r="CH85" s="511"/>
      <c r="CI85" s="512"/>
      <c r="CJ85" s="510" t="s">
        <v>75</v>
      </c>
      <c r="CK85" s="511"/>
      <c r="CL85" s="511"/>
      <c r="CM85" s="511"/>
      <c r="CN85" s="511"/>
      <c r="CO85" s="511"/>
      <c r="CP85" s="511"/>
      <c r="CQ85" s="511"/>
      <c r="CR85" s="512"/>
      <c r="CS85" s="513">
        <f>CS34+CS36+CS41+CS45+CS47+CS54+CS59+CS65+CS68+CS70+CS73+CS77+CS82+CS75+CS84</f>
        <v>84658975</v>
      </c>
      <c r="CT85" s="519"/>
      <c r="CU85" s="519"/>
      <c r="CV85" s="519"/>
      <c r="CW85" s="519"/>
      <c r="CX85" s="519"/>
      <c r="CY85" s="519"/>
      <c r="CZ85" s="519"/>
      <c r="DA85" s="520"/>
      <c r="DB85" s="510" t="s">
        <v>75</v>
      </c>
      <c r="DC85" s="511"/>
      <c r="DD85" s="511"/>
      <c r="DE85" s="511"/>
      <c r="DF85" s="511"/>
      <c r="DG85" s="511"/>
      <c r="DH85" s="511"/>
      <c r="DI85" s="511"/>
      <c r="DJ85" s="512"/>
      <c r="DK85" s="510" t="s">
        <v>75</v>
      </c>
      <c r="DL85" s="511"/>
      <c r="DM85" s="511"/>
      <c r="DN85" s="511"/>
      <c r="DO85" s="511"/>
      <c r="DP85" s="511"/>
      <c r="DQ85" s="511"/>
      <c r="DR85" s="511"/>
      <c r="DS85" s="512"/>
    </row>
    <row r="88" spans="1:129"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533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2"/>
      <c r="AU88" s="532"/>
      <c r="AV88" s="532"/>
      <c r="AW88" s="532"/>
      <c r="AX88" s="532"/>
      <c r="AY88" s="532"/>
      <c r="AZ88" s="532"/>
      <c r="BA88" s="532"/>
      <c r="BB88" s="532"/>
      <c r="BC88" s="525"/>
      <c r="BD88" s="525"/>
      <c r="BE88" s="525"/>
      <c r="BF88" s="525"/>
      <c r="BG88" s="525"/>
      <c r="BH88" s="525"/>
      <c r="BI88" s="525"/>
      <c r="BJ88" s="525"/>
      <c r="BK88" s="525"/>
      <c r="BL88" s="525"/>
      <c r="BM88" s="525"/>
      <c r="BN88" s="525"/>
      <c r="BO88" s="525"/>
      <c r="BP88" s="525"/>
      <c r="BQ88" s="525"/>
      <c r="BR88" s="525"/>
      <c r="BS88" s="525"/>
      <c r="BT88" s="525"/>
      <c r="BU88" s="532"/>
      <c r="BV88" s="532"/>
      <c r="BW88" s="532"/>
      <c r="BX88" s="532"/>
      <c r="BY88" s="532"/>
      <c r="BZ88" s="532"/>
      <c r="CA88" s="532"/>
      <c r="CB88" s="532"/>
      <c r="CC88" s="532"/>
      <c r="CD88" s="525"/>
      <c r="CE88" s="525"/>
      <c r="CF88" s="525"/>
      <c r="CG88" s="525"/>
      <c r="CH88" s="525"/>
      <c r="CI88" s="525"/>
      <c r="CJ88" s="525"/>
      <c r="CK88" s="525"/>
      <c r="CL88" s="525"/>
      <c r="CM88" s="525"/>
      <c r="CN88" s="525"/>
      <c r="CO88" s="525"/>
      <c r="CP88" s="525"/>
      <c r="CQ88" s="525"/>
      <c r="CR88" s="525"/>
      <c r="CS88" s="525"/>
      <c r="CT88" s="525"/>
      <c r="CU88" s="525"/>
      <c r="CV88" s="532"/>
      <c r="CW88" s="532"/>
      <c r="CX88" s="532"/>
      <c r="CY88" s="532"/>
      <c r="CZ88" s="532"/>
      <c r="DA88" s="532"/>
      <c r="DB88" s="532"/>
      <c r="DC88" s="532"/>
      <c r="DD88" s="532"/>
      <c r="DE88" s="525"/>
      <c r="DF88" s="525"/>
      <c r="DG88" s="525"/>
      <c r="DH88" s="525"/>
      <c r="DI88" s="525"/>
      <c r="DJ88" s="525"/>
      <c r="DK88" s="525"/>
      <c r="DL88" s="525"/>
      <c r="DM88" s="525"/>
      <c r="DN88" s="525"/>
      <c r="DO88" s="525"/>
      <c r="DP88" s="525"/>
      <c r="DQ88" s="525"/>
      <c r="DR88" s="525"/>
      <c r="DS88" s="525"/>
      <c r="DT88" s="525"/>
      <c r="DU88" s="525"/>
      <c r="DV88" s="525"/>
      <c r="DW88" s="8"/>
      <c r="DX88" s="8"/>
      <c r="DY88" s="8"/>
    </row>
    <row r="89" spans="1:129"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29"/>
      <c r="AA89" s="529"/>
      <c r="AB89" s="529"/>
      <c r="AC89" s="529"/>
      <c r="AD89" s="529"/>
      <c r="AE89" s="529"/>
      <c r="AF89" s="529"/>
      <c r="AG89" s="530"/>
      <c r="AH89" s="530"/>
      <c r="AI89" s="530"/>
      <c r="AJ89" s="530"/>
      <c r="AK89" s="530"/>
      <c r="AL89" s="530"/>
      <c r="AM89" s="530"/>
      <c r="AN89" s="530"/>
      <c r="AO89" s="530"/>
      <c r="AP89" s="530"/>
      <c r="AQ89" s="530"/>
      <c r="AR89" s="530"/>
      <c r="AS89" s="530"/>
      <c r="AT89" s="531"/>
      <c r="AU89" s="531"/>
      <c r="AV89" s="531"/>
      <c r="AW89" s="531"/>
      <c r="AX89" s="531"/>
      <c r="AY89" s="531"/>
      <c r="AZ89" s="531"/>
      <c r="BA89" s="531"/>
      <c r="BB89" s="531"/>
      <c r="BC89" s="485"/>
      <c r="BD89" s="485"/>
      <c r="BE89" s="485"/>
      <c r="BF89" s="485"/>
      <c r="BG89" s="485"/>
      <c r="BH89" s="485"/>
      <c r="BI89" s="485"/>
      <c r="BJ89" s="485"/>
      <c r="BK89" s="485"/>
      <c r="BL89" s="485"/>
      <c r="BM89" s="485"/>
      <c r="BN89" s="485"/>
      <c r="BO89" s="485"/>
      <c r="BP89" s="485"/>
      <c r="BQ89" s="485"/>
      <c r="BR89" s="485"/>
      <c r="BS89" s="485"/>
      <c r="BT89" s="485"/>
      <c r="BU89" s="531"/>
      <c r="BV89" s="531"/>
      <c r="BW89" s="531"/>
      <c r="BX89" s="531"/>
      <c r="BY89" s="531"/>
      <c r="BZ89" s="531"/>
      <c r="CA89" s="531"/>
      <c r="CB89" s="531"/>
      <c r="CC89" s="531"/>
      <c r="CD89" s="485"/>
      <c r="CE89" s="485"/>
      <c r="CF89" s="485"/>
      <c r="CG89" s="485"/>
      <c r="CH89" s="485"/>
      <c r="CI89" s="485"/>
      <c r="CJ89" s="485"/>
      <c r="CK89" s="485"/>
      <c r="CL89" s="485"/>
      <c r="CM89" s="485"/>
      <c r="CN89" s="485"/>
      <c r="CO89" s="485"/>
      <c r="CP89" s="485"/>
      <c r="CQ89" s="485"/>
      <c r="CR89" s="485"/>
      <c r="CS89" s="485"/>
      <c r="CT89" s="485"/>
      <c r="CU89" s="485"/>
      <c r="CV89" s="531"/>
      <c r="CW89" s="531"/>
      <c r="CX89" s="531"/>
      <c r="CY89" s="531"/>
      <c r="CZ89" s="531"/>
      <c r="DA89" s="531"/>
      <c r="DB89" s="531"/>
      <c r="DC89" s="531"/>
      <c r="DD89" s="531"/>
      <c r="DE89" s="485"/>
      <c r="DF89" s="485"/>
      <c r="DG89" s="485"/>
      <c r="DH89" s="485"/>
      <c r="DI89" s="485"/>
      <c r="DJ89" s="485"/>
      <c r="DK89" s="485"/>
      <c r="DL89" s="485"/>
      <c r="DM89" s="485"/>
      <c r="DN89" s="485"/>
      <c r="DO89" s="485"/>
      <c r="DP89" s="485"/>
      <c r="DQ89" s="485"/>
      <c r="DR89" s="485"/>
      <c r="DS89" s="485"/>
      <c r="DT89" s="485"/>
      <c r="DU89" s="485"/>
      <c r="DV89" s="485"/>
      <c r="DW89" s="8"/>
      <c r="DX89" s="8"/>
      <c r="DY89" s="8"/>
    </row>
    <row r="90" spans="1:129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</row>
  </sheetData>
  <mergeCells count="865">
    <mergeCell ref="DE89:DM89"/>
    <mergeCell ref="DN89:DV89"/>
    <mergeCell ref="DN88:DV88"/>
    <mergeCell ref="D89:AF89"/>
    <mergeCell ref="AG89:AS89"/>
    <mergeCell ref="AT89:BB89"/>
    <mergeCell ref="BC89:BK89"/>
    <mergeCell ref="BL89:BT89"/>
    <mergeCell ref="BU89:CC89"/>
    <mergeCell ref="CD89:CL89"/>
    <mergeCell ref="CM89:CU89"/>
    <mergeCell ref="CV89:DD89"/>
    <mergeCell ref="BL88:BT88"/>
    <mergeCell ref="BU88:CC88"/>
    <mergeCell ref="CD88:CL88"/>
    <mergeCell ref="CM88:CU88"/>
    <mergeCell ref="CV88:DD88"/>
    <mergeCell ref="DE88:DM88"/>
    <mergeCell ref="D88:J88"/>
    <mergeCell ref="K88:Q88"/>
    <mergeCell ref="R88:X88"/>
    <mergeCell ref="Y88:AF88"/>
    <mergeCell ref="AG88:AS88"/>
    <mergeCell ref="AT88:BB88"/>
    <mergeCell ref="BC88:BK88"/>
    <mergeCell ref="CS84:DA84"/>
    <mergeCell ref="DB84:DJ84"/>
    <mergeCell ref="DK84:DS84"/>
    <mergeCell ref="A85:AP85"/>
    <mergeCell ref="AQ85:AY85"/>
    <mergeCell ref="AZ85:BH85"/>
    <mergeCell ref="BI85:BQ85"/>
    <mergeCell ref="BR85:BZ85"/>
    <mergeCell ref="CA85:CI85"/>
    <mergeCell ref="CJ85:CR85"/>
    <mergeCell ref="CS85:DA85"/>
    <mergeCell ref="DB85:DJ85"/>
    <mergeCell ref="DK85:DS85"/>
    <mergeCell ref="A84:AC84"/>
    <mergeCell ref="AD84:AP84"/>
    <mergeCell ref="AQ84:AY84"/>
    <mergeCell ref="AZ84:BH84"/>
    <mergeCell ref="BI84:BQ84"/>
    <mergeCell ref="BR84:BZ84"/>
    <mergeCell ref="CA84:CI84"/>
    <mergeCell ref="CJ84:CR84"/>
    <mergeCell ref="AZ83:BH83"/>
    <mergeCell ref="BI83:BQ83"/>
    <mergeCell ref="BR83:BZ83"/>
    <mergeCell ref="CA83:CI83"/>
    <mergeCell ref="CJ83:CR83"/>
    <mergeCell ref="DK82:DS82"/>
    <mergeCell ref="A83:G83"/>
    <mergeCell ref="H83:N83"/>
    <mergeCell ref="O83:U83"/>
    <mergeCell ref="V83:AC83"/>
    <mergeCell ref="AD83:AP83"/>
    <mergeCell ref="AQ83:AY83"/>
    <mergeCell ref="DB83:DJ83"/>
    <mergeCell ref="DK83:DS83"/>
    <mergeCell ref="CS83:DA83"/>
    <mergeCell ref="A81:G81"/>
    <mergeCell ref="H81:N81"/>
    <mergeCell ref="O81:U81"/>
    <mergeCell ref="V81:AC81"/>
    <mergeCell ref="AD81:AP81"/>
    <mergeCell ref="CS81:DA81"/>
    <mergeCell ref="DB81:DJ81"/>
    <mergeCell ref="DK81:DS81"/>
    <mergeCell ref="A82:AC82"/>
    <mergeCell ref="AD82:AP82"/>
    <mergeCell ref="AQ82:AY82"/>
    <mergeCell ref="AZ82:BH82"/>
    <mergeCell ref="BI82:BQ82"/>
    <mergeCell ref="BR82:BZ82"/>
    <mergeCell ref="CA82:CI82"/>
    <mergeCell ref="AQ81:AY81"/>
    <mergeCell ref="AZ81:BH81"/>
    <mergeCell ref="BI81:BQ81"/>
    <mergeCell ref="BR81:BZ81"/>
    <mergeCell ref="CA81:CI81"/>
    <mergeCell ref="CJ81:CR81"/>
    <mergeCell ref="CJ82:CR82"/>
    <mergeCell ref="CS82:DA82"/>
    <mergeCell ref="DB82:DJ82"/>
    <mergeCell ref="DK79:DS79"/>
    <mergeCell ref="A80:G80"/>
    <mergeCell ref="H80:N80"/>
    <mergeCell ref="O80:U80"/>
    <mergeCell ref="V80:AC80"/>
    <mergeCell ref="AD80:AP80"/>
    <mergeCell ref="AQ80:AY80"/>
    <mergeCell ref="AZ80:BH80"/>
    <mergeCell ref="BI80:BQ80"/>
    <mergeCell ref="BR80:BZ80"/>
    <mergeCell ref="BI79:BQ79"/>
    <mergeCell ref="BR79:BZ79"/>
    <mergeCell ref="CA79:CI79"/>
    <mergeCell ref="CJ79:CR79"/>
    <mergeCell ref="CS79:DA79"/>
    <mergeCell ref="DB79:DJ79"/>
    <mergeCell ref="CA80:CI80"/>
    <mergeCell ref="CJ80:CR80"/>
    <mergeCell ref="CS80:DA80"/>
    <mergeCell ref="DB80:DJ80"/>
    <mergeCell ref="DK80:DS80"/>
    <mergeCell ref="A79:G79"/>
    <mergeCell ref="H79:N79"/>
    <mergeCell ref="O79:U79"/>
    <mergeCell ref="V79:AC79"/>
    <mergeCell ref="AD79:AP79"/>
    <mergeCell ref="AQ79:AY79"/>
    <mergeCell ref="AZ79:BH79"/>
    <mergeCell ref="AQ78:AY78"/>
    <mergeCell ref="AZ78:BH78"/>
    <mergeCell ref="CA77:CI77"/>
    <mergeCell ref="CJ77:CR77"/>
    <mergeCell ref="CS77:DA77"/>
    <mergeCell ref="DB77:DJ77"/>
    <mergeCell ref="DK77:DS77"/>
    <mergeCell ref="A78:G78"/>
    <mergeCell ref="H78:N78"/>
    <mergeCell ref="O78:U78"/>
    <mergeCell ref="V78:AC78"/>
    <mergeCell ref="AD78:AP78"/>
    <mergeCell ref="A77:AC77"/>
    <mergeCell ref="AD77:AP77"/>
    <mergeCell ref="AQ77:AY77"/>
    <mergeCell ref="AZ77:BH77"/>
    <mergeCell ref="BI77:BQ77"/>
    <mergeCell ref="BR77:BZ77"/>
    <mergeCell ref="CS78:DA78"/>
    <mergeCell ref="DB78:DJ78"/>
    <mergeCell ref="DK78:DS78"/>
    <mergeCell ref="BI78:BQ78"/>
    <mergeCell ref="BR78:BZ78"/>
    <mergeCell ref="CA78:CI78"/>
    <mergeCell ref="CJ78:CR78"/>
    <mergeCell ref="BR76:BZ76"/>
    <mergeCell ref="CA76:CI76"/>
    <mergeCell ref="CJ76:CR76"/>
    <mergeCell ref="CS76:DA76"/>
    <mergeCell ref="DB76:DJ76"/>
    <mergeCell ref="DK76:DS76"/>
    <mergeCell ref="DB75:DJ75"/>
    <mergeCell ref="DK75:DS75"/>
    <mergeCell ref="A76:G76"/>
    <mergeCell ref="H76:N76"/>
    <mergeCell ref="O76:U76"/>
    <mergeCell ref="V76:AC76"/>
    <mergeCell ref="AD76:AP76"/>
    <mergeCell ref="AQ76:AY76"/>
    <mergeCell ref="AZ76:BH76"/>
    <mergeCell ref="BI76:BQ76"/>
    <mergeCell ref="A75:AC75"/>
    <mergeCell ref="AD75:AP75"/>
    <mergeCell ref="AQ75:AY75"/>
    <mergeCell ref="AZ75:BH75"/>
    <mergeCell ref="BI75:BQ75"/>
    <mergeCell ref="BR75:BZ75"/>
    <mergeCell ref="CA75:CI75"/>
    <mergeCell ref="CJ75:CR75"/>
    <mergeCell ref="CS75:DA75"/>
    <mergeCell ref="DK73:DS73"/>
    <mergeCell ref="A74:G74"/>
    <mergeCell ref="H74:N74"/>
    <mergeCell ref="O74:U74"/>
    <mergeCell ref="V74:AC74"/>
    <mergeCell ref="AD74:AP74"/>
    <mergeCell ref="AQ74:AY74"/>
    <mergeCell ref="AZ74:BH74"/>
    <mergeCell ref="DK74:DS74"/>
    <mergeCell ref="BI74:BQ74"/>
    <mergeCell ref="BR74:BZ74"/>
    <mergeCell ref="CA74:CI74"/>
    <mergeCell ref="CJ74:CR74"/>
    <mergeCell ref="CS74:DA74"/>
    <mergeCell ref="DB74:DJ74"/>
    <mergeCell ref="DB72:DJ72"/>
    <mergeCell ref="DK72:DS72"/>
    <mergeCell ref="A73:AC73"/>
    <mergeCell ref="AD73:AP73"/>
    <mergeCell ref="AQ73:AY73"/>
    <mergeCell ref="AZ73:BH73"/>
    <mergeCell ref="BI73:BQ73"/>
    <mergeCell ref="BR73:BZ73"/>
    <mergeCell ref="CA73:CI73"/>
    <mergeCell ref="CJ73:CR73"/>
    <mergeCell ref="AZ72:BH72"/>
    <mergeCell ref="BI72:BQ72"/>
    <mergeCell ref="BR72:BZ72"/>
    <mergeCell ref="CA72:CI72"/>
    <mergeCell ref="CJ72:CR72"/>
    <mergeCell ref="CS72:DA72"/>
    <mergeCell ref="A72:G72"/>
    <mergeCell ref="H72:N72"/>
    <mergeCell ref="O72:U72"/>
    <mergeCell ref="V72:AC72"/>
    <mergeCell ref="AD72:AP72"/>
    <mergeCell ref="AQ72:AY72"/>
    <mergeCell ref="CS73:DA73"/>
    <mergeCell ref="DB73:DJ73"/>
    <mergeCell ref="BR71:BZ71"/>
    <mergeCell ref="CA71:CI71"/>
    <mergeCell ref="CJ71:CR71"/>
    <mergeCell ref="CS71:DA71"/>
    <mergeCell ref="DB71:DJ71"/>
    <mergeCell ref="DK71:DS71"/>
    <mergeCell ref="DB70:DJ70"/>
    <mergeCell ref="DK70:DS70"/>
    <mergeCell ref="A71:G71"/>
    <mergeCell ref="H71:N71"/>
    <mergeCell ref="O71:U71"/>
    <mergeCell ref="V71:AC71"/>
    <mergeCell ref="AD71:AP71"/>
    <mergeCell ref="AQ71:AY71"/>
    <mergeCell ref="AZ71:BH71"/>
    <mergeCell ref="BI71:BQ71"/>
    <mergeCell ref="A70:AC70"/>
    <mergeCell ref="AD70:AP70"/>
    <mergeCell ref="AQ70:AY70"/>
    <mergeCell ref="AZ70:BH70"/>
    <mergeCell ref="BI70:BQ70"/>
    <mergeCell ref="BR70:BZ70"/>
    <mergeCell ref="CA70:CI70"/>
    <mergeCell ref="CJ70:CR70"/>
    <mergeCell ref="CS70:DA70"/>
    <mergeCell ref="DK68:DS68"/>
    <mergeCell ref="A69:G69"/>
    <mergeCell ref="H69:N69"/>
    <mergeCell ref="O69:U69"/>
    <mergeCell ref="V69:AC69"/>
    <mergeCell ref="AD69:AP69"/>
    <mergeCell ref="AQ69:AY69"/>
    <mergeCell ref="AZ69:BH69"/>
    <mergeCell ref="DK69:DS69"/>
    <mergeCell ref="BI69:BQ69"/>
    <mergeCell ref="BR69:BZ69"/>
    <mergeCell ref="CA69:CI69"/>
    <mergeCell ref="CJ69:CR69"/>
    <mergeCell ref="CS69:DA69"/>
    <mergeCell ref="DB69:DJ69"/>
    <mergeCell ref="DB67:DJ67"/>
    <mergeCell ref="DK67:DS67"/>
    <mergeCell ref="A68:AC68"/>
    <mergeCell ref="AD68:AP68"/>
    <mergeCell ref="AQ68:AY68"/>
    <mergeCell ref="AZ68:BH68"/>
    <mergeCell ref="BI68:BQ68"/>
    <mergeCell ref="BR68:BZ68"/>
    <mergeCell ref="CA68:CI68"/>
    <mergeCell ref="CJ68:CR68"/>
    <mergeCell ref="AZ67:BH67"/>
    <mergeCell ref="BI67:BQ67"/>
    <mergeCell ref="BR67:BZ67"/>
    <mergeCell ref="CA67:CI67"/>
    <mergeCell ref="CJ67:CR67"/>
    <mergeCell ref="CS67:DA67"/>
    <mergeCell ref="A67:G67"/>
    <mergeCell ref="H67:N67"/>
    <mergeCell ref="O67:U67"/>
    <mergeCell ref="V67:AC67"/>
    <mergeCell ref="AD67:AP67"/>
    <mergeCell ref="AQ67:AY67"/>
    <mergeCell ref="CS68:DA68"/>
    <mergeCell ref="DB68:DJ68"/>
    <mergeCell ref="DK66:DS66"/>
    <mergeCell ref="DB65:DJ65"/>
    <mergeCell ref="DK65:DS65"/>
    <mergeCell ref="A66:G66"/>
    <mergeCell ref="H66:N66"/>
    <mergeCell ref="O66:U66"/>
    <mergeCell ref="V66:AC66"/>
    <mergeCell ref="AD66:AP66"/>
    <mergeCell ref="AQ66:AY66"/>
    <mergeCell ref="AZ66:BH66"/>
    <mergeCell ref="BI66:BQ66"/>
    <mergeCell ref="A65:AC65"/>
    <mergeCell ref="AD65:AP65"/>
    <mergeCell ref="AQ65:AY65"/>
    <mergeCell ref="AZ65:BH65"/>
    <mergeCell ref="BI65:BQ65"/>
    <mergeCell ref="CA64:CI64"/>
    <mergeCell ref="CJ64:CR64"/>
    <mergeCell ref="CS64:DA64"/>
    <mergeCell ref="DB64:DJ64"/>
    <mergeCell ref="BR66:BZ66"/>
    <mergeCell ref="CA66:CI66"/>
    <mergeCell ref="CJ66:CR66"/>
    <mergeCell ref="CS66:DA66"/>
    <mergeCell ref="DB66:DJ66"/>
    <mergeCell ref="BR65:BZ65"/>
    <mergeCell ref="CA65:CI65"/>
    <mergeCell ref="CJ65:CR65"/>
    <mergeCell ref="CS65:DA65"/>
    <mergeCell ref="A63:G63"/>
    <mergeCell ref="H63:N63"/>
    <mergeCell ref="O63:U63"/>
    <mergeCell ref="V63:AC63"/>
    <mergeCell ref="AD63:AP63"/>
    <mergeCell ref="CS63:DA63"/>
    <mergeCell ref="DB63:DJ63"/>
    <mergeCell ref="DK63:DS63"/>
    <mergeCell ref="A64:G64"/>
    <mergeCell ref="H64:N64"/>
    <mergeCell ref="O64:U64"/>
    <mergeCell ref="V64:AC64"/>
    <mergeCell ref="AD64:AP64"/>
    <mergeCell ref="AQ64:AY64"/>
    <mergeCell ref="AZ64:BH64"/>
    <mergeCell ref="AQ63:AY63"/>
    <mergeCell ref="AZ63:BH63"/>
    <mergeCell ref="BI63:BQ63"/>
    <mergeCell ref="BR63:BZ63"/>
    <mergeCell ref="CA63:CI63"/>
    <mergeCell ref="CJ63:CR63"/>
    <mergeCell ref="DK64:DS64"/>
    <mergeCell ref="BI64:BQ64"/>
    <mergeCell ref="BR64:BZ64"/>
    <mergeCell ref="DK61:DS61"/>
    <mergeCell ref="A62:G62"/>
    <mergeCell ref="H62:N62"/>
    <mergeCell ref="O62:U62"/>
    <mergeCell ref="V62:AC62"/>
    <mergeCell ref="AD62:AP62"/>
    <mergeCell ref="AQ62:AY62"/>
    <mergeCell ref="AZ62:BH62"/>
    <mergeCell ref="BI62:BQ62"/>
    <mergeCell ref="BR62:BZ62"/>
    <mergeCell ref="BI61:BQ61"/>
    <mergeCell ref="BR61:BZ61"/>
    <mergeCell ref="CA61:CI61"/>
    <mergeCell ref="CJ61:CR61"/>
    <mergeCell ref="CS61:DA61"/>
    <mergeCell ref="DB61:DJ61"/>
    <mergeCell ref="CA62:CI62"/>
    <mergeCell ref="CJ62:CR62"/>
    <mergeCell ref="CS62:DA62"/>
    <mergeCell ref="DB62:DJ62"/>
    <mergeCell ref="DK62:DS62"/>
    <mergeCell ref="A61:G61"/>
    <mergeCell ref="H61:N61"/>
    <mergeCell ref="O61:U61"/>
    <mergeCell ref="V61:AC61"/>
    <mergeCell ref="AD61:AP61"/>
    <mergeCell ref="AQ61:AY61"/>
    <mergeCell ref="AZ61:BH61"/>
    <mergeCell ref="AQ60:AY60"/>
    <mergeCell ref="AZ60:BH60"/>
    <mergeCell ref="CA59:CI59"/>
    <mergeCell ref="CJ59:CR59"/>
    <mergeCell ref="CS59:DA59"/>
    <mergeCell ref="DB59:DJ59"/>
    <mergeCell ref="DK59:DS59"/>
    <mergeCell ref="A60:G60"/>
    <mergeCell ref="H60:N60"/>
    <mergeCell ref="O60:U60"/>
    <mergeCell ref="V60:AC60"/>
    <mergeCell ref="AD60:AP60"/>
    <mergeCell ref="A59:AC59"/>
    <mergeCell ref="AD59:AP59"/>
    <mergeCell ref="AQ59:AY59"/>
    <mergeCell ref="AZ59:BH59"/>
    <mergeCell ref="BI59:BQ59"/>
    <mergeCell ref="BR59:BZ59"/>
    <mergeCell ref="CS60:DA60"/>
    <mergeCell ref="DB60:DJ60"/>
    <mergeCell ref="DK60:DS60"/>
    <mergeCell ref="BI60:BQ60"/>
    <mergeCell ref="BR60:BZ60"/>
    <mergeCell ref="CA60:CI60"/>
    <mergeCell ref="CJ60:CR60"/>
    <mergeCell ref="BR58:BZ58"/>
    <mergeCell ref="CA58:CI58"/>
    <mergeCell ref="CJ58:CR58"/>
    <mergeCell ref="CS58:DA58"/>
    <mergeCell ref="DB58:DJ58"/>
    <mergeCell ref="DK58:DS58"/>
    <mergeCell ref="DB57:DJ57"/>
    <mergeCell ref="DK57:DS57"/>
    <mergeCell ref="A58:G58"/>
    <mergeCell ref="H58:N58"/>
    <mergeCell ref="O58:U58"/>
    <mergeCell ref="V58:AC58"/>
    <mergeCell ref="AD58:AP58"/>
    <mergeCell ref="AQ58:AY58"/>
    <mergeCell ref="AZ58:BH58"/>
    <mergeCell ref="BI58:BQ58"/>
    <mergeCell ref="AZ57:BH57"/>
    <mergeCell ref="BI57:BQ57"/>
    <mergeCell ref="BR57:BZ57"/>
    <mergeCell ref="CA57:CI57"/>
    <mergeCell ref="CJ57:CR57"/>
    <mergeCell ref="CS57:DA57"/>
    <mergeCell ref="A57:G57"/>
    <mergeCell ref="H57:N57"/>
    <mergeCell ref="O57:U57"/>
    <mergeCell ref="V57:AC57"/>
    <mergeCell ref="AD57:AP57"/>
    <mergeCell ref="AQ57:AY57"/>
    <mergeCell ref="BR56:BZ56"/>
    <mergeCell ref="CA56:CI56"/>
    <mergeCell ref="CJ56:CR56"/>
    <mergeCell ref="CS56:DA56"/>
    <mergeCell ref="DB56:DJ56"/>
    <mergeCell ref="DK54:DS54"/>
    <mergeCell ref="A55:G55"/>
    <mergeCell ref="H55:N55"/>
    <mergeCell ref="O55:U55"/>
    <mergeCell ref="V55:AC55"/>
    <mergeCell ref="AD55:AP55"/>
    <mergeCell ref="AQ55:AY55"/>
    <mergeCell ref="DK56:DS56"/>
    <mergeCell ref="DB55:DJ55"/>
    <mergeCell ref="DK55:DS55"/>
    <mergeCell ref="A56:G56"/>
    <mergeCell ref="H56:N56"/>
    <mergeCell ref="O56:U56"/>
    <mergeCell ref="V56:AC56"/>
    <mergeCell ref="AD56:AP56"/>
    <mergeCell ref="AQ56:AY56"/>
    <mergeCell ref="AZ56:BH56"/>
    <mergeCell ref="BI56:BQ56"/>
    <mergeCell ref="AZ55:BH55"/>
    <mergeCell ref="BI55:BQ55"/>
    <mergeCell ref="BR55:BZ55"/>
    <mergeCell ref="CA55:CI55"/>
    <mergeCell ref="CJ55:CR55"/>
    <mergeCell ref="CS55:DA55"/>
    <mergeCell ref="A53:G53"/>
    <mergeCell ref="H53:N53"/>
    <mergeCell ref="O53:U53"/>
    <mergeCell ref="V53:AC53"/>
    <mergeCell ref="AD53:AP53"/>
    <mergeCell ref="CS53:DA53"/>
    <mergeCell ref="DB53:DJ53"/>
    <mergeCell ref="DK53:DS53"/>
    <mergeCell ref="A54:AC54"/>
    <mergeCell ref="AD54:AP54"/>
    <mergeCell ref="AQ54:AY54"/>
    <mergeCell ref="AZ54:BH54"/>
    <mergeCell ref="BI54:BQ54"/>
    <mergeCell ref="BR54:BZ54"/>
    <mergeCell ref="CA54:CI54"/>
    <mergeCell ref="AQ53:AY53"/>
    <mergeCell ref="AZ53:BH53"/>
    <mergeCell ref="BI53:BQ53"/>
    <mergeCell ref="BR53:BZ53"/>
    <mergeCell ref="CA53:CI53"/>
    <mergeCell ref="CJ53:CR53"/>
    <mergeCell ref="CJ54:CR54"/>
    <mergeCell ref="CS54:DA54"/>
    <mergeCell ref="DB54:DJ54"/>
    <mergeCell ref="DK51:DS51"/>
    <mergeCell ref="A52:G52"/>
    <mergeCell ref="H52:N52"/>
    <mergeCell ref="O52:U52"/>
    <mergeCell ref="V52:AC52"/>
    <mergeCell ref="AD52:AP52"/>
    <mergeCell ref="AQ52:AY52"/>
    <mergeCell ref="AZ52:BH52"/>
    <mergeCell ref="BI52:BQ52"/>
    <mergeCell ref="BR52:BZ52"/>
    <mergeCell ref="BI51:BQ51"/>
    <mergeCell ref="BR51:BZ51"/>
    <mergeCell ref="CA51:CI51"/>
    <mergeCell ref="CJ51:CR51"/>
    <mergeCell ref="CS51:DA51"/>
    <mergeCell ref="DB51:DJ51"/>
    <mergeCell ref="CA52:CI52"/>
    <mergeCell ref="CJ52:CR52"/>
    <mergeCell ref="CS52:DA52"/>
    <mergeCell ref="DB52:DJ52"/>
    <mergeCell ref="DK52:DS52"/>
    <mergeCell ref="A51:G51"/>
    <mergeCell ref="H51:N51"/>
    <mergeCell ref="O51:U51"/>
    <mergeCell ref="V51:AC51"/>
    <mergeCell ref="AD51:AP51"/>
    <mergeCell ref="AQ51:AY51"/>
    <mergeCell ref="AZ51:BH51"/>
    <mergeCell ref="AQ50:AY50"/>
    <mergeCell ref="AZ50:BH50"/>
    <mergeCell ref="CA49:CI49"/>
    <mergeCell ref="CJ49:CR49"/>
    <mergeCell ref="CS49:DA49"/>
    <mergeCell ref="DB49:DJ49"/>
    <mergeCell ref="DK49:DS49"/>
    <mergeCell ref="A50:G50"/>
    <mergeCell ref="H50:N50"/>
    <mergeCell ref="O50:U50"/>
    <mergeCell ref="V50:AC50"/>
    <mergeCell ref="AD50:AP50"/>
    <mergeCell ref="CS50:DA50"/>
    <mergeCell ref="DB50:DJ50"/>
    <mergeCell ref="DK50:DS50"/>
    <mergeCell ref="BI50:BQ50"/>
    <mergeCell ref="BR50:BZ50"/>
    <mergeCell ref="CA50:CI50"/>
    <mergeCell ref="CJ50:CR50"/>
    <mergeCell ref="A49:G49"/>
    <mergeCell ref="H49:N49"/>
    <mergeCell ref="O49:U49"/>
    <mergeCell ref="V49:AC49"/>
    <mergeCell ref="AD49:AP49"/>
    <mergeCell ref="AQ49:AY49"/>
    <mergeCell ref="AZ49:BH49"/>
    <mergeCell ref="BI49:BQ49"/>
    <mergeCell ref="BR49:BZ49"/>
    <mergeCell ref="CS47:DA47"/>
    <mergeCell ref="DB47:DJ47"/>
    <mergeCell ref="DK47:DS47"/>
    <mergeCell ref="A48:G48"/>
    <mergeCell ref="H48:N48"/>
    <mergeCell ref="O48:U48"/>
    <mergeCell ref="V48:AC48"/>
    <mergeCell ref="AD48:AP48"/>
    <mergeCell ref="AQ48:AY48"/>
    <mergeCell ref="AZ48:BH48"/>
    <mergeCell ref="DK48:DS48"/>
    <mergeCell ref="BI48:BQ48"/>
    <mergeCell ref="BR48:BZ48"/>
    <mergeCell ref="CA48:CI48"/>
    <mergeCell ref="CJ48:CR48"/>
    <mergeCell ref="CS48:DA48"/>
    <mergeCell ref="DB48:DJ48"/>
    <mergeCell ref="A47:AC47"/>
    <mergeCell ref="AD47:AP47"/>
    <mergeCell ref="AQ47:AY47"/>
    <mergeCell ref="AZ47:BH47"/>
    <mergeCell ref="BI47:BQ47"/>
    <mergeCell ref="BR47:BZ47"/>
    <mergeCell ref="CA47:CI47"/>
    <mergeCell ref="CJ47:CR47"/>
    <mergeCell ref="AZ46:BH46"/>
    <mergeCell ref="BI46:BQ46"/>
    <mergeCell ref="BR46:BZ46"/>
    <mergeCell ref="CA46:CI46"/>
    <mergeCell ref="CJ46:CR46"/>
    <mergeCell ref="A46:G46"/>
    <mergeCell ref="H46:N46"/>
    <mergeCell ref="O46:U46"/>
    <mergeCell ref="V46:AC46"/>
    <mergeCell ref="AD46:AP46"/>
    <mergeCell ref="AQ46:AY46"/>
    <mergeCell ref="CS45:DA45"/>
    <mergeCell ref="DB45:DJ45"/>
    <mergeCell ref="DK45:DS45"/>
    <mergeCell ref="CA44:CI44"/>
    <mergeCell ref="CJ44:CR44"/>
    <mergeCell ref="CS44:DA44"/>
    <mergeCell ref="DB44:DJ44"/>
    <mergeCell ref="DK44:DS44"/>
    <mergeCell ref="DB46:DJ46"/>
    <mergeCell ref="DK46:DS46"/>
    <mergeCell ref="CS46:DA46"/>
    <mergeCell ref="A45:AC45"/>
    <mergeCell ref="AD45:AP45"/>
    <mergeCell ref="AQ45:AY45"/>
    <mergeCell ref="AZ45:BH45"/>
    <mergeCell ref="BI45:BQ45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BI44:BQ44"/>
    <mergeCell ref="BR44:BZ44"/>
    <mergeCell ref="BI43:BQ43"/>
    <mergeCell ref="BR43:BZ43"/>
    <mergeCell ref="CA43:CI43"/>
    <mergeCell ref="CJ43:CR43"/>
    <mergeCell ref="CS43:DA43"/>
    <mergeCell ref="DB43:DJ43"/>
    <mergeCell ref="BR45:BZ45"/>
    <mergeCell ref="CA45:CI45"/>
    <mergeCell ref="CJ45:CR45"/>
    <mergeCell ref="A43:G43"/>
    <mergeCell ref="H43:N43"/>
    <mergeCell ref="O43:U43"/>
    <mergeCell ref="V43:AC43"/>
    <mergeCell ref="AD43:AP43"/>
    <mergeCell ref="AQ43:AY43"/>
    <mergeCell ref="AZ43:BH43"/>
    <mergeCell ref="AQ42:AY42"/>
    <mergeCell ref="AZ42:BH42"/>
    <mergeCell ref="CA41:CI41"/>
    <mergeCell ref="CJ41:CR41"/>
    <mergeCell ref="CS41:DA41"/>
    <mergeCell ref="DB41:DJ41"/>
    <mergeCell ref="DK41:DS41"/>
    <mergeCell ref="A42:G42"/>
    <mergeCell ref="H42:N42"/>
    <mergeCell ref="O42:U42"/>
    <mergeCell ref="V42:AC42"/>
    <mergeCell ref="AD42:AP42"/>
    <mergeCell ref="A41:AC41"/>
    <mergeCell ref="AD41:AP41"/>
    <mergeCell ref="AQ41:AY41"/>
    <mergeCell ref="AZ41:BH41"/>
    <mergeCell ref="BI41:BQ41"/>
    <mergeCell ref="BR41:BZ41"/>
    <mergeCell ref="CS42:DA42"/>
    <mergeCell ref="DB42:DJ42"/>
    <mergeCell ref="DK42:DS42"/>
    <mergeCell ref="BI42:BQ42"/>
    <mergeCell ref="BR42:BZ42"/>
    <mergeCell ref="CA42:CI42"/>
    <mergeCell ref="CJ42:CR42"/>
    <mergeCell ref="BR40:BZ40"/>
    <mergeCell ref="CA40:CI40"/>
    <mergeCell ref="CJ40:CR40"/>
    <mergeCell ref="CS40:DA40"/>
    <mergeCell ref="DB40:DJ40"/>
    <mergeCell ref="DK40:DS40"/>
    <mergeCell ref="DB39:DJ39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AZ39:BH39"/>
    <mergeCell ref="BI39:BQ39"/>
    <mergeCell ref="BR39:BZ39"/>
    <mergeCell ref="CA39:CI39"/>
    <mergeCell ref="CJ39:CR39"/>
    <mergeCell ref="CS39:DA39"/>
    <mergeCell ref="A39:G39"/>
    <mergeCell ref="H39:N39"/>
    <mergeCell ref="DK38:DS38"/>
    <mergeCell ref="DB37:DJ37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CA37:CI37"/>
    <mergeCell ref="CJ37:CR37"/>
    <mergeCell ref="CS37:DA37"/>
    <mergeCell ref="O37:U37"/>
    <mergeCell ref="V37:AC37"/>
    <mergeCell ref="AD37:AP37"/>
    <mergeCell ref="AQ37:AY37"/>
    <mergeCell ref="O39:U39"/>
    <mergeCell ref="V39:AC39"/>
    <mergeCell ref="AD39:AP39"/>
    <mergeCell ref="AQ39:AY39"/>
    <mergeCell ref="BR38:BZ38"/>
    <mergeCell ref="CA38:CI38"/>
    <mergeCell ref="CJ38:CR38"/>
    <mergeCell ref="CS38:DA38"/>
    <mergeCell ref="DB38:DJ38"/>
    <mergeCell ref="A34:AC34"/>
    <mergeCell ref="AD34:AP34"/>
    <mergeCell ref="AQ34:AY34"/>
    <mergeCell ref="AZ34:BH34"/>
    <mergeCell ref="BI34:BQ34"/>
    <mergeCell ref="BR34:BZ34"/>
    <mergeCell ref="AZ37:BH37"/>
    <mergeCell ref="BI37:BQ37"/>
    <mergeCell ref="BR37:BZ37"/>
    <mergeCell ref="A37:G37"/>
    <mergeCell ref="H37:N37"/>
    <mergeCell ref="A35:G35"/>
    <mergeCell ref="H35:N35"/>
    <mergeCell ref="O35:U35"/>
    <mergeCell ref="V35:AC35"/>
    <mergeCell ref="AD35:AP35"/>
    <mergeCell ref="A36:AC36"/>
    <mergeCell ref="AD36:AP36"/>
    <mergeCell ref="AQ36:AY36"/>
    <mergeCell ref="AZ36:BH36"/>
    <mergeCell ref="BI36:BQ36"/>
    <mergeCell ref="BR36:BZ36"/>
    <mergeCell ref="CA36:CI36"/>
    <mergeCell ref="DK35:DS35"/>
    <mergeCell ref="CJ35:CR35"/>
    <mergeCell ref="AQ35:AY35"/>
    <mergeCell ref="AZ35:BH35"/>
    <mergeCell ref="BI35:BQ35"/>
    <mergeCell ref="BR35:BZ35"/>
    <mergeCell ref="CA35:CI35"/>
    <mergeCell ref="DB36:DJ36"/>
    <mergeCell ref="DK36:DS36"/>
    <mergeCell ref="CJ36:CR36"/>
    <mergeCell ref="CS36:DA36"/>
    <mergeCell ref="DB35:DJ35"/>
    <mergeCell ref="CA34:CI34"/>
    <mergeCell ref="CJ34:CR34"/>
    <mergeCell ref="CS34:DA34"/>
    <mergeCell ref="DB34:DJ34"/>
    <mergeCell ref="DK34:DS34"/>
    <mergeCell ref="CS35:DA35"/>
    <mergeCell ref="BR33:BZ33"/>
    <mergeCell ref="CA33:CI33"/>
    <mergeCell ref="CJ33:CR33"/>
    <mergeCell ref="CS33:DA33"/>
    <mergeCell ref="DB33:DJ33"/>
    <mergeCell ref="DK33:DS33"/>
    <mergeCell ref="DB32:DJ32"/>
    <mergeCell ref="DK32:DS32"/>
    <mergeCell ref="A33:G33"/>
    <mergeCell ref="H33:N33"/>
    <mergeCell ref="O33:U33"/>
    <mergeCell ref="V33:AC33"/>
    <mergeCell ref="AD33:AP33"/>
    <mergeCell ref="AQ33:AY33"/>
    <mergeCell ref="AZ33:BH33"/>
    <mergeCell ref="BI33:BQ33"/>
    <mergeCell ref="AZ32:BH32"/>
    <mergeCell ref="BI32:BQ32"/>
    <mergeCell ref="BR32:BZ32"/>
    <mergeCell ref="CA32:CI32"/>
    <mergeCell ref="CJ32:CR32"/>
    <mergeCell ref="CS32:DA32"/>
    <mergeCell ref="A32:G32"/>
    <mergeCell ref="H32:N32"/>
    <mergeCell ref="O32:U32"/>
    <mergeCell ref="V32:AC32"/>
    <mergeCell ref="AD32:AP32"/>
    <mergeCell ref="AQ32:AY32"/>
    <mergeCell ref="BR31:BZ31"/>
    <mergeCell ref="CA31:CI31"/>
    <mergeCell ref="CJ31:CR31"/>
    <mergeCell ref="CS31:DA31"/>
    <mergeCell ref="DB31:DJ31"/>
    <mergeCell ref="DK31:DS31"/>
    <mergeCell ref="DB30:DJ30"/>
    <mergeCell ref="DK30:DS30"/>
    <mergeCell ref="A31:G31"/>
    <mergeCell ref="H31:N31"/>
    <mergeCell ref="O31:U31"/>
    <mergeCell ref="V31:AC31"/>
    <mergeCell ref="AD31:AP31"/>
    <mergeCell ref="AQ31:AY31"/>
    <mergeCell ref="AZ31:BH31"/>
    <mergeCell ref="BI31:BQ31"/>
    <mergeCell ref="AZ30:BH30"/>
    <mergeCell ref="BI30:BQ30"/>
    <mergeCell ref="BR30:BZ30"/>
    <mergeCell ref="CA30:CI30"/>
    <mergeCell ref="CJ30:CR30"/>
    <mergeCell ref="CS30:DA30"/>
    <mergeCell ref="A30:G30"/>
    <mergeCell ref="H30:N30"/>
    <mergeCell ref="O30:U30"/>
    <mergeCell ref="V30:AC30"/>
    <mergeCell ref="AD30:AP30"/>
    <mergeCell ref="AQ30:AY30"/>
    <mergeCell ref="BR29:BZ29"/>
    <mergeCell ref="CA29:CI29"/>
    <mergeCell ref="CJ29:CR29"/>
    <mergeCell ref="CS29:DA29"/>
    <mergeCell ref="DB29:DJ29"/>
    <mergeCell ref="DK29:DS29"/>
    <mergeCell ref="DB28:DJ28"/>
    <mergeCell ref="DK28:DS28"/>
    <mergeCell ref="A29:G29"/>
    <mergeCell ref="H29:N29"/>
    <mergeCell ref="O29:U29"/>
    <mergeCell ref="V29:AC29"/>
    <mergeCell ref="AD29:AP29"/>
    <mergeCell ref="AQ29:AY29"/>
    <mergeCell ref="AZ29:BH29"/>
    <mergeCell ref="BI29:BQ29"/>
    <mergeCell ref="AZ28:BH28"/>
    <mergeCell ref="BI28:BQ28"/>
    <mergeCell ref="BR28:BZ28"/>
    <mergeCell ref="CA28:CI28"/>
    <mergeCell ref="CJ28:CR28"/>
    <mergeCell ref="CS28:DA28"/>
    <mergeCell ref="A28:G28"/>
    <mergeCell ref="H28:N28"/>
    <mergeCell ref="O28:U28"/>
    <mergeCell ref="V28:AC28"/>
    <mergeCell ref="AD28:AP28"/>
    <mergeCell ref="AQ28:AY28"/>
    <mergeCell ref="BR27:BZ27"/>
    <mergeCell ref="CA27:CI27"/>
    <mergeCell ref="CJ27:CR27"/>
    <mergeCell ref="CS27:DA27"/>
    <mergeCell ref="DB27:DJ27"/>
    <mergeCell ref="DK27:DS27"/>
    <mergeCell ref="DB26:DJ26"/>
    <mergeCell ref="DK26:DS26"/>
    <mergeCell ref="A27:G27"/>
    <mergeCell ref="H27:N27"/>
    <mergeCell ref="O27:U27"/>
    <mergeCell ref="V27:AC27"/>
    <mergeCell ref="AD27:AP27"/>
    <mergeCell ref="AQ27:AY27"/>
    <mergeCell ref="AZ27:BH27"/>
    <mergeCell ref="BI27:BQ27"/>
    <mergeCell ref="AZ26:BH26"/>
    <mergeCell ref="BI26:BQ26"/>
    <mergeCell ref="BR26:BZ26"/>
    <mergeCell ref="CA26:CI26"/>
    <mergeCell ref="CJ26:CR26"/>
    <mergeCell ref="CS26:DA26"/>
    <mergeCell ref="A26:G26"/>
    <mergeCell ref="H26:N26"/>
    <mergeCell ref="O26:U26"/>
    <mergeCell ref="V26:AC26"/>
    <mergeCell ref="AD26:AP26"/>
    <mergeCell ref="AQ26:AY26"/>
    <mergeCell ref="A24:AC24"/>
    <mergeCell ref="AD24:AP24"/>
    <mergeCell ref="BD24:BF24"/>
    <mergeCell ref="CE24:CG24"/>
    <mergeCell ref="DF24:DH24"/>
    <mergeCell ref="A25:AC25"/>
    <mergeCell ref="AD25:AP25"/>
    <mergeCell ref="AQ25:BQ25"/>
    <mergeCell ref="BR25:CR25"/>
    <mergeCell ref="CS25:DS25"/>
    <mergeCell ref="AG18:CM18"/>
    <mergeCell ref="DF18:DS18"/>
    <mergeCell ref="DF19:DS19"/>
    <mergeCell ref="A21:DS21"/>
    <mergeCell ref="A23:AC23"/>
    <mergeCell ref="AD23:AP23"/>
    <mergeCell ref="AQ23:DS23"/>
    <mergeCell ref="AG15:CM15"/>
    <mergeCell ref="DF15:DS15"/>
    <mergeCell ref="AG16:CM16"/>
    <mergeCell ref="DF16:DS16"/>
    <mergeCell ref="AG17:CM17"/>
    <mergeCell ref="DF17:DS17"/>
    <mergeCell ref="AR14:AT14"/>
    <mergeCell ref="AU14:AV14"/>
    <mergeCell ref="AW14:BI14"/>
    <mergeCell ref="BJ14:BL14"/>
    <mergeCell ref="BM14:BO14"/>
    <mergeCell ref="DF14:DS14"/>
    <mergeCell ref="BD11:BF11"/>
    <mergeCell ref="DF11:DS12"/>
    <mergeCell ref="V12:X12"/>
    <mergeCell ref="BT12:BV12"/>
    <mergeCell ref="CB12:CD12"/>
    <mergeCell ref="DF13:DS13"/>
    <mergeCell ref="BZ8:CK8"/>
    <mergeCell ref="CM8:DS8"/>
    <mergeCell ref="CB9:CD9"/>
    <mergeCell ref="CE9:CF9"/>
    <mergeCell ref="CG9:CS9"/>
    <mergeCell ref="CT9:CV9"/>
    <mergeCell ref="CW9:CY9"/>
    <mergeCell ref="BZ2:DS2"/>
    <mergeCell ref="BZ3:DS3"/>
    <mergeCell ref="BZ4:DS4"/>
    <mergeCell ref="BZ5:DS5"/>
    <mergeCell ref="BZ6:DS6"/>
    <mergeCell ref="BZ7:CK7"/>
    <mergeCell ref="CM7:DS7"/>
  </mergeCells>
  <pageMargins left="0.39370078740157483" right="0.19" top="0.78740157480314965" bottom="0.39370078740157483" header="0.27559055118110237" footer="0.27559055118110237"/>
  <pageSetup paperSize="9" scale="9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Normal="100" zoomScaleSheetLayoutView="100" workbookViewId="0">
      <selection activeCell="H20" sqref="H20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12" ht="9.75" customHeight="1">
      <c r="A1" s="24"/>
      <c r="B1" s="25"/>
      <c r="C1" s="25"/>
      <c r="D1" s="25"/>
      <c r="E1" s="25"/>
      <c r="F1" s="25"/>
      <c r="G1" s="25"/>
      <c r="H1" s="26"/>
    </row>
    <row r="2" spans="1:12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2">
      <c r="A3" s="24"/>
      <c r="B3" s="25"/>
      <c r="C3" s="25"/>
      <c r="D3" s="29"/>
      <c r="E3" s="29"/>
      <c r="F3" s="25"/>
      <c r="G3" s="25"/>
      <c r="H3" s="26"/>
    </row>
    <row r="4" spans="1:12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2" ht="12.75" customHeight="1">
      <c r="A5" s="631" t="s">
        <v>564</v>
      </c>
      <c r="B5" s="631"/>
      <c r="C5" s="631"/>
      <c r="D5" s="631"/>
      <c r="E5" s="631"/>
      <c r="F5" s="631"/>
      <c r="G5" s="631"/>
      <c r="H5" s="631"/>
    </row>
    <row r="6" spans="1:12" ht="101.25" customHeight="1">
      <c r="A6" s="632" t="s">
        <v>139</v>
      </c>
      <c r="B6" s="632"/>
      <c r="C6" s="632"/>
      <c r="D6" s="632"/>
      <c r="E6" s="632"/>
      <c r="F6" s="632"/>
      <c r="G6" s="632"/>
      <c r="H6" s="632"/>
    </row>
    <row r="7" spans="1:12">
      <c r="A7" s="24"/>
      <c r="B7" s="25"/>
      <c r="C7" s="25"/>
      <c r="D7" s="30"/>
      <c r="E7" s="29"/>
      <c r="F7" s="25"/>
      <c r="G7" s="25"/>
      <c r="H7" s="26"/>
    </row>
    <row r="8" spans="1:12">
      <c r="A8" s="633" t="s">
        <v>176</v>
      </c>
      <c r="B8" s="633"/>
      <c r="C8" s="633"/>
      <c r="D8" s="633"/>
      <c r="E8" s="633"/>
      <c r="F8" s="633"/>
      <c r="G8" s="633"/>
      <c r="H8" s="633"/>
    </row>
    <row r="9" spans="1:12">
      <c r="A9" s="31"/>
      <c r="B9" s="31"/>
      <c r="C9" s="31"/>
      <c r="D9" s="31"/>
      <c r="E9" s="31"/>
      <c r="F9" s="31"/>
      <c r="G9" s="31"/>
      <c r="H9" s="32"/>
    </row>
    <row r="10" spans="1:12" ht="45" customHeight="1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</row>
    <row r="11" spans="1:12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</row>
    <row r="12" spans="1:12" ht="21" customHeight="1">
      <c r="A12" s="634">
        <v>1</v>
      </c>
      <c r="B12" s="47" t="s">
        <v>187</v>
      </c>
      <c r="C12" s="35">
        <v>111</v>
      </c>
      <c r="D12" s="34">
        <v>211020</v>
      </c>
      <c r="E12" s="34" t="s">
        <v>186</v>
      </c>
      <c r="F12" s="36">
        <f>H12/G12</f>
        <v>52511.916666666664</v>
      </c>
      <c r="G12" s="48">
        <v>12</v>
      </c>
      <c r="H12" s="221">
        <v>630143</v>
      </c>
    </row>
    <row r="13" spans="1:12">
      <c r="A13" s="634"/>
      <c r="B13" s="49" t="s">
        <v>188</v>
      </c>
      <c r="C13" s="49"/>
      <c r="D13" s="50"/>
      <c r="E13" s="50"/>
      <c r="F13" s="51"/>
      <c r="G13" s="52"/>
      <c r="H13" s="53">
        <f>H12</f>
        <v>630143</v>
      </c>
      <c r="J13" s="54"/>
      <c r="L13" s="55"/>
    </row>
    <row r="14" spans="1:12">
      <c r="A14" s="24"/>
      <c r="B14" s="25"/>
      <c r="C14" s="25"/>
      <c r="D14" s="30"/>
      <c r="E14" s="29"/>
      <c r="F14" s="25"/>
      <c r="G14" s="25"/>
      <c r="H14" s="26"/>
    </row>
    <row r="15" spans="1:12">
      <c r="A15" s="633" t="s">
        <v>189</v>
      </c>
      <c r="B15" s="633"/>
      <c r="C15" s="633"/>
      <c r="D15" s="633"/>
      <c r="E15" s="633"/>
      <c r="F15" s="633"/>
      <c r="G15" s="633"/>
      <c r="H15" s="633"/>
      <c r="K15" s="28"/>
    </row>
    <row r="16" spans="1:12">
      <c r="A16" s="31"/>
      <c r="B16" s="31"/>
      <c r="C16" s="31"/>
      <c r="D16" s="31"/>
      <c r="E16" s="31"/>
      <c r="F16" s="31"/>
      <c r="G16" s="31"/>
      <c r="H16" s="32"/>
      <c r="K16" s="28"/>
    </row>
    <row r="17" spans="1:11" ht="42.75" customHeight="1">
      <c r="A17" s="33" t="s">
        <v>190</v>
      </c>
      <c r="B17" s="34" t="s">
        <v>178</v>
      </c>
      <c r="C17" s="35" t="s">
        <v>179</v>
      </c>
      <c r="D17" s="35" t="s">
        <v>180</v>
      </c>
      <c r="E17" s="35" t="s">
        <v>181</v>
      </c>
      <c r="F17" s="35" t="s">
        <v>183</v>
      </c>
      <c r="G17" s="35" t="s">
        <v>191</v>
      </c>
      <c r="H17" s="36" t="s">
        <v>192</v>
      </c>
      <c r="K17" s="28"/>
    </row>
    <row r="18" spans="1:11">
      <c r="A18" s="3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9">
        <v>8</v>
      </c>
      <c r="K18" s="28"/>
    </row>
    <row r="19" spans="1:11">
      <c r="A19" s="56" t="s">
        <v>193</v>
      </c>
      <c r="B19" s="57" t="s">
        <v>194</v>
      </c>
      <c r="C19" s="33">
        <v>119</v>
      </c>
      <c r="D19" s="58">
        <v>213000</v>
      </c>
      <c r="E19" s="34" t="s">
        <v>195</v>
      </c>
      <c r="F19" s="59">
        <v>12</v>
      </c>
      <c r="G19" s="60">
        <f>H19/F19</f>
        <v>15858.583333333334</v>
      </c>
      <c r="H19" s="43">
        <v>190303</v>
      </c>
    </row>
    <row r="20" spans="1:11">
      <c r="A20" s="50"/>
      <c r="B20" s="49" t="s">
        <v>188</v>
      </c>
      <c r="C20" s="49"/>
      <c r="D20" s="50"/>
      <c r="E20" s="61"/>
      <c r="F20" s="62"/>
      <c r="G20" s="62"/>
      <c r="H20" s="53">
        <f>H19</f>
        <v>190303</v>
      </c>
      <c r="J20" s="54"/>
      <c r="K20" s="54"/>
    </row>
    <row r="21" spans="1:11" ht="14.25" customHeight="1">
      <c r="A21" s="24"/>
      <c r="B21" s="25"/>
      <c r="C21" s="25"/>
      <c r="D21" s="25"/>
      <c r="E21" s="25"/>
      <c r="F21" s="25"/>
      <c r="G21" s="25"/>
      <c r="H21" s="26"/>
    </row>
    <row r="22" spans="1:11" ht="14.25" customHeight="1">
      <c r="A22" s="630" t="s">
        <v>221</v>
      </c>
      <c r="B22" s="630"/>
      <c r="C22" s="630"/>
      <c r="D22" s="630"/>
      <c r="E22" s="630"/>
      <c r="F22" s="630"/>
      <c r="G22" s="630"/>
      <c r="H22" s="630"/>
    </row>
    <row r="23" spans="1:11" ht="14.25" customHeight="1">
      <c r="A23" s="29"/>
      <c r="B23" s="25"/>
      <c r="C23" s="25"/>
      <c r="D23" s="108"/>
      <c r="E23" s="25"/>
      <c r="F23" s="109"/>
      <c r="G23" s="109"/>
      <c r="H23" s="81"/>
    </row>
    <row r="24" spans="1:11" ht="50.25" customHeight="1">
      <c r="A24" s="35" t="s">
        <v>190</v>
      </c>
      <c r="B24" s="35" t="s">
        <v>178</v>
      </c>
      <c r="C24" s="35" t="s">
        <v>179</v>
      </c>
      <c r="D24" s="35" t="s">
        <v>180</v>
      </c>
      <c r="E24" s="35" t="s">
        <v>222</v>
      </c>
      <c r="F24" s="35" t="s">
        <v>223</v>
      </c>
      <c r="G24" s="35" t="s">
        <v>224</v>
      </c>
      <c r="H24" s="36" t="s">
        <v>184</v>
      </c>
    </row>
    <row r="25" spans="1:11" ht="14.25" customHeight="1">
      <c r="A25" s="34">
        <v>1</v>
      </c>
      <c r="B25" s="34">
        <v>2</v>
      </c>
      <c r="C25" s="34"/>
      <c r="D25" s="34">
        <v>3</v>
      </c>
      <c r="E25" s="34">
        <v>4</v>
      </c>
      <c r="F25" s="34">
        <v>5</v>
      </c>
      <c r="G25" s="34">
        <v>6</v>
      </c>
      <c r="H25" s="59">
        <v>7</v>
      </c>
    </row>
    <row r="26" spans="1:11" ht="14.25" customHeight="1">
      <c r="A26" s="64">
        <v>1</v>
      </c>
      <c r="B26" s="113" t="s">
        <v>225</v>
      </c>
      <c r="C26" s="114" t="s">
        <v>69</v>
      </c>
      <c r="D26" s="34">
        <v>266000</v>
      </c>
      <c r="E26" s="34">
        <v>10</v>
      </c>
      <c r="F26" s="48">
        <v>3</v>
      </c>
      <c r="G26" s="115">
        <f>H26/E26</f>
        <v>1000</v>
      </c>
      <c r="H26" s="69">
        <v>10000</v>
      </c>
    </row>
    <row r="27" spans="1:11" ht="14.25" customHeight="1">
      <c r="A27" s="99"/>
      <c r="B27" s="116" t="s">
        <v>188</v>
      </c>
      <c r="C27" s="76"/>
      <c r="D27" s="101"/>
      <c r="E27" s="76"/>
      <c r="F27" s="102"/>
      <c r="G27" s="102"/>
      <c r="H27" s="222">
        <f>H26</f>
        <v>10000</v>
      </c>
    </row>
    <row r="28" spans="1:11" ht="14.25" customHeight="1">
      <c r="A28" s="24"/>
      <c r="B28" s="25"/>
      <c r="C28" s="25"/>
      <c r="D28" s="25"/>
      <c r="E28" s="25"/>
      <c r="F28" s="25"/>
      <c r="G28" s="25"/>
      <c r="H28" s="26"/>
    </row>
    <row r="29" spans="1:11" s="83" customFormat="1">
      <c r="A29" s="29"/>
      <c r="B29" s="169"/>
      <c r="C29" s="169"/>
      <c r="D29" s="108"/>
      <c r="E29" s="25"/>
      <c r="F29" s="109"/>
      <c r="G29" s="109"/>
      <c r="H29" s="81"/>
      <c r="I29" s="82"/>
      <c r="J29" s="82"/>
      <c r="K29" s="82"/>
    </row>
    <row r="30" spans="1:11">
      <c r="A30" s="24"/>
      <c r="I30" s="126"/>
      <c r="J30" s="28"/>
      <c r="K30" s="28"/>
    </row>
    <row r="31" spans="1:11">
      <c r="A31" s="148" t="s">
        <v>293</v>
      </c>
      <c r="B31" s="118"/>
      <c r="C31" s="118"/>
      <c r="D31" s="118"/>
      <c r="E31" s="118"/>
      <c r="F31" s="149"/>
      <c r="G31" s="149"/>
      <c r="H31" s="320">
        <f>H13+H20+H27</f>
        <v>830446</v>
      </c>
      <c r="I31" s="28"/>
      <c r="J31" s="28"/>
      <c r="K31" s="28"/>
    </row>
    <row r="32" spans="1:11">
      <c r="A32" s="118"/>
      <c r="B32" s="118"/>
      <c r="C32" s="118"/>
      <c r="D32" s="118"/>
      <c r="E32" s="118"/>
      <c r="F32" s="149"/>
      <c r="G32" s="149"/>
      <c r="H32" s="181"/>
      <c r="I32" s="28"/>
      <c r="J32" s="28"/>
      <c r="K32" s="28"/>
    </row>
  </sheetData>
  <mergeCells count="8">
    <mergeCell ref="A15:H15"/>
    <mergeCell ref="A22:H22"/>
    <mergeCell ref="A2:H2"/>
    <mergeCell ref="A4:H4"/>
    <mergeCell ref="A5:H5"/>
    <mergeCell ref="A6:H6"/>
    <mergeCell ref="A8:H8"/>
    <mergeCell ref="A12:A13"/>
  </mergeCells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2"/>
  <sheetViews>
    <sheetView view="pageBreakPreview" zoomScaleNormal="100" zoomScaleSheetLayoutView="100" workbookViewId="0">
      <selection activeCell="F127" sqref="F127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8" ht="9.75" customHeight="1">
      <c r="A1" s="24"/>
      <c r="B1" s="25"/>
      <c r="C1" s="25"/>
      <c r="D1" s="25"/>
      <c r="E1" s="25"/>
      <c r="F1" s="25"/>
      <c r="G1" s="25"/>
      <c r="H1" s="26"/>
    </row>
    <row r="2" spans="1:8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8">
      <c r="A3" s="24"/>
      <c r="B3" s="25"/>
      <c r="C3" s="25"/>
      <c r="D3" s="29"/>
      <c r="E3" s="29"/>
      <c r="F3" s="25"/>
      <c r="G3" s="25"/>
      <c r="H3" s="26"/>
    </row>
    <row r="4" spans="1:8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8" ht="12.75" customHeight="1">
      <c r="A5" s="631" t="s">
        <v>294</v>
      </c>
      <c r="B5" s="631"/>
      <c r="C5" s="631"/>
      <c r="D5" s="631"/>
      <c r="E5" s="631"/>
      <c r="F5" s="631"/>
      <c r="G5" s="631"/>
      <c r="H5" s="631"/>
    </row>
    <row r="6" spans="1:8" ht="42.75" customHeight="1">
      <c r="A6" s="631" t="s">
        <v>125</v>
      </c>
      <c r="B6" s="631"/>
      <c r="C6" s="631"/>
      <c r="D6" s="631"/>
      <c r="E6" s="631"/>
      <c r="F6" s="631"/>
      <c r="G6" s="631"/>
      <c r="H6" s="631"/>
    </row>
    <row r="7" spans="1:8" ht="12.75" hidden="1" customHeight="1">
      <c r="A7" s="153"/>
      <c r="B7" s="153"/>
      <c r="C7" s="153"/>
      <c r="D7" s="153"/>
      <c r="E7" s="153"/>
      <c r="F7" s="153"/>
      <c r="G7" s="153"/>
      <c r="H7" s="153"/>
    </row>
    <row r="8" spans="1:8" ht="12.75" hidden="1" customHeight="1">
      <c r="A8" s="24"/>
      <c r="B8" s="25"/>
      <c r="C8" s="25"/>
      <c r="D8" s="29" t="s">
        <v>295</v>
      </c>
      <c r="E8" s="29"/>
      <c r="F8" s="84"/>
      <c r="G8" s="84"/>
      <c r="H8" s="81"/>
    </row>
    <row r="9" spans="1:8" ht="12.75" hidden="1" customHeight="1">
      <c r="A9" s="24"/>
      <c r="B9" s="25"/>
      <c r="C9" s="25"/>
      <c r="D9" s="29"/>
      <c r="E9" s="29"/>
      <c r="F9" s="84"/>
      <c r="G9" s="84"/>
      <c r="H9" s="81"/>
    </row>
    <row r="10" spans="1:8" ht="12.75" hidden="1" customHeight="1">
      <c r="A10" s="35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203</v>
      </c>
      <c r="G10" s="35" t="s">
        <v>204</v>
      </c>
      <c r="H10" s="36" t="s">
        <v>184</v>
      </c>
    </row>
    <row r="11" spans="1:8" ht="12.75" hidden="1" customHeight="1">
      <c r="A11" s="35">
        <v>1</v>
      </c>
      <c r="B11" s="35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59">
        <v>8</v>
      </c>
    </row>
    <row r="12" spans="1:8" ht="12.75" hidden="1" customHeight="1">
      <c r="A12" s="35">
        <v>1</v>
      </c>
      <c r="B12" s="124" t="s">
        <v>296</v>
      </c>
      <c r="C12" s="66" t="s">
        <v>73</v>
      </c>
      <c r="D12" s="34">
        <v>225020</v>
      </c>
      <c r="E12" s="34" t="s">
        <v>206</v>
      </c>
      <c r="F12" s="59">
        <v>12</v>
      </c>
      <c r="G12" s="87">
        <f>H12/F12</f>
        <v>0</v>
      </c>
      <c r="H12" s="43"/>
    </row>
    <row r="13" spans="1:8" ht="12.75" hidden="1" customHeight="1">
      <c r="A13" s="99"/>
      <c r="B13" s="154" t="s">
        <v>188</v>
      </c>
      <c r="C13" s="154"/>
      <c r="D13" s="99"/>
      <c r="E13" s="76"/>
      <c r="F13" s="76"/>
      <c r="G13" s="76"/>
      <c r="H13" s="53">
        <f>SUM(H12:H12)</f>
        <v>0</v>
      </c>
    </row>
    <row r="14" spans="1:8" ht="12.75" hidden="1" customHeight="1">
      <c r="A14" s="153"/>
      <c r="B14" s="153"/>
      <c r="C14" s="153"/>
      <c r="D14" s="153"/>
      <c r="E14" s="153"/>
      <c r="F14" s="153"/>
      <c r="G14" s="153"/>
      <c r="H14" s="153"/>
    </row>
    <row r="15" spans="1:8" ht="12.75" customHeight="1">
      <c r="A15" s="24"/>
      <c r="B15" s="85"/>
      <c r="C15" s="85"/>
      <c r="D15" s="29" t="s">
        <v>297</v>
      </c>
      <c r="E15" s="29"/>
      <c r="F15" s="84"/>
      <c r="G15" s="84"/>
      <c r="H15" s="81"/>
    </row>
    <row r="16" spans="1:8" ht="12.75" customHeight="1">
      <c r="A16" s="24"/>
      <c r="B16" s="85"/>
      <c r="C16" s="85"/>
      <c r="D16" s="29"/>
      <c r="E16" s="29"/>
      <c r="F16" s="84"/>
      <c r="G16" s="84"/>
      <c r="H16" s="81"/>
    </row>
    <row r="17" spans="1:11" ht="12.75" customHeight="1">
      <c r="A17" s="35" t="s">
        <v>227</v>
      </c>
      <c r="B17" s="66" t="s">
        <v>178</v>
      </c>
      <c r="C17" s="35" t="s">
        <v>179</v>
      </c>
      <c r="D17" s="35" t="s">
        <v>180</v>
      </c>
      <c r="E17" s="35" t="s">
        <v>181</v>
      </c>
      <c r="F17" s="35" t="s">
        <v>203</v>
      </c>
      <c r="G17" s="119" t="s">
        <v>228</v>
      </c>
      <c r="H17" s="36" t="s">
        <v>184</v>
      </c>
    </row>
    <row r="18" spans="1:11" ht="12.7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59">
        <v>8</v>
      </c>
    </row>
    <row r="19" spans="1:11" ht="12.75" customHeight="1">
      <c r="A19" s="35">
        <v>1</v>
      </c>
      <c r="B19" s="70" t="s">
        <v>622</v>
      </c>
      <c r="C19" s="66" t="s">
        <v>73</v>
      </c>
      <c r="D19" s="34">
        <v>310000</v>
      </c>
      <c r="E19" s="34" t="s">
        <v>230</v>
      </c>
      <c r="F19" s="59">
        <v>2</v>
      </c>
      <c r="G19" s="71">
        <f>H19/F19</f>
        <v>29754</v>
      </c>
      <c r="H19" s="155">
        <v>59508</v>
      </c>
    </row>
    <row r="20" spans="1:11" ht="12.75" customHeight="1">
      <c r="A20" s="99"/>
      <c r="B20" s="116" t="s">
        <v>188</v>
      </c>
      <c r="C20" s="76"/>
      <c r="D20" s="101"/>
      <c r="E20" s="76"/>
      <c r="F20" s="102"/>
      <c r="G20" s="102"/>
      <c r="H20" s="53">
        <f>SUM(H19:H19)</f>
        <v>59508</v>
      </c>
    </row>
    <row r="21" spans="1:11" ht="12.75" customHeight="1">
      <c r="A21" s="153"/>
      <c r="B21" s="153"/>
      <c r="C21" s="153"/>
      <c r="D21" s="153"/>
      <c r="E21" s="153"/>
      <c r="F21" s="153"/>
      <c r="G21" s="153"/>
      <c r="H21" s="153"/>
    </row>
    <row r="22" spans="1:11" ht="12.75" customHeight="1">
      <c r="A22" s="24"/>
      <c r="B22" s="85"/>
      <c r="C22" s="85"/>
      <c r="D22" s="29" t="s">
        <v>298</v>
      </c>
      <c r="E22" s="29"/>
      <c r="F22" s="84"/>
      <c r="G22" s="84"/>
      <c r="H22" s="81"/>
    </row>
    <row r="23" spans="1:11" ht="12.75" customHeight="1">
      <c r="A23" s="24"/>
      <c r="B23" s="85"/>
      <c r="C23" s="85"/>
      <c r="D23" s="29"/>
      <c r="E23" s="29"/>
      <c r="F23" s="84"/>
      <c r="G23" s="84"/>
      <c r="H23" s="81"/>
    </row>
    <row r="24" spans="1:11" ht="25.5">
      <c r="A24" s="35" t="s">
        <v>227</v>
      </c>
      <c r="B24" s="66" t="s">
        <v>178</v>
      </c>
      <c r="C24" s="35" t="s">
        <v>179</v>
      </c>
      <c r="D24" s="35" t="s">
        <v>180</v>
      </c>
      <c r="E24" s="35" t="s">
        <v>181</v>
      </c>
      <c r="F24" s="35" t="s">
        <v>203</v>
      </c>
      <c r="G24" s="119" t="s">
        <v>228</v>
      </c>
      <c r="H24" s="36" t="s">
        <v>184</v>
      </c>
      <c r="I24" s="140"/>
      <c r="J24" s="28"/>
      <c r="K24" s="28"/>
    </row>
    <row r="25" spans="1:11">
      <c r="A25" s="34">
        <v>1</v>
      </c>
      <c r="B25" s="34">
        <v>2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59">
        <v>8</v>
      </c>
      <c r="I25" s="140"/>
      <c r="J25" s="28"/>
      <c r="K25" s="28"/>
    </row>
    <row r="26" spans="1:11" ht="25.5" customHeight="1">
      <c r="A26" s="156">
        <v>1</v>
      </c>
      <c r="B26" s="65" t="s">
        <v>229</v>
      </c>
      <c r="C26" s="66" t="s">
        <v>73</v>
      </c>
      <c r="D26" s="64">
        <v>341000</v>
      </c>
      <c r="E26" s="34" t="s">
        <v>230</v>
      </c>
      <c r="F26" s="34">
        <v>5</v>
      </c>
      <c r="G26" s="121">
        <f>H26/F26</f>
        <v>524.6</v>
      </c>
      <c r="H26" s="69">
        <v>2623</v>
      </c>
      <c r="I26" s="140"/>
      <c r="J26" s="28"/>
      <c r="K26" s="28"/>
    </row>
    <row r="27" spans="1:11">
      <c r="A27" s="64">
        <v>2</v>
      </c>
      <c r="B27" s="157" t="s">
        <v>299</v>
      </c>
      <c r="C27" s="66" t="s">
        <v>73</v>
      </c>
      <c r="D27" s="64">
        <v>342000</v>
      </c>
      <c r="E27" s="34"/>
      <c r="F27" s="59"/>
      <c r="G27" s="158"/>
      <c r="H27" s="221">
        <f>SUM(H28:H57)</f>
        <v>602726.99651655799</v>
      </c>
      <c r="I27" s="28"/>
      <c r="J27" s="28"/>
      <c r="K27" s="28"/>
    </row>
    <row r="28" spans="1:11">
      <c r="A28" s="34"/>
      <c r="B28" s="333" t="s">
        <v>588</v>
      </c>
      <c r="C28" s="34"/>
      <c r="D28" s="34"/>
      <c r="E28" s="34" t="s">
        <v>232</v>
      </c>
      <c r="F28" s="122">
        <v>150</v>
      </c>
      <c r="G28" s="385">
        <v>102.99</v>
      </c>
      <c r="H28" s="72">
        <f>F28*G28</f>
        <v>15448.5</v>
      </c>
      <c r="I28" s="28"/>
      <c r="J28" s="28"/>
      <c r="K28" s="28"/>
    </row>
    <row r="29" spans="1:11">
      <c r="A29" s="34"/>
      <c r="B29" s="333" t="s">
        <v>589</v>
      </c>
      <c r="C29" s="34"/>
      <c r="D29" s="34"/>
      <c r="E29" s="34" t="s">
        <v>233</v>
      </c>
      <c r="F29" s="122">
        <v>100</v>
      </c>
      <c r="G29" s="385">
        <v>550.86</v>
      </c>
      <c r="H29" s="72">
        <f t="shared" ref="H29:H57" si="0">F29*G29</f>
        <v>55086</v>
      </c>
      <c r="I29" s="28"/>
      <c r="J29" s="28"/>
      <c r="K29" s="28"/>
    </row>
    <row r="30" spans="1:11">
      <c r="A30" s="34"/>
      <c r="B30" s="333" t="s">
        <v>590</v>
      </c>
      <c r="C30" s="34"/>
      <c r="D30" s="34"/>
      <c r="E30" s="34" t="s">
        <v>233</v>
      </c>
      <c r="F30" s="122">
        <v>40</v>
      </c>
      <c r="G30" s="385">
        <v>304.33999999999997</v>
      </c>
      <c r="H30" s="72">
        <f t="shared" si="0"/>
        <v>12173.599999999999</v>
      </c>
      <c r="I30" s="28"/>
      <c r="J30" s="28"/>
      <c r="K30" s="28"/>
    </row>
    <row r="31" spans="1:11">
      <c r="A31" s="34"/>
      <c r="B31" s="333" t="s">
        <v>591</v>
      </c>
      <c r="C31" s="34"/>
      <c r="D31" s="34"/>
      <c r="E31" s="34" t="s">
        <v>233</v>
      </c>
      <c r="F31" s="122">
        <v>65</v>
      </c>
      <c r="G31" s="385">
        <v>645.21</v>
      </c>
      <c r="H31" s="72">
        <f t="shared" si="0"/>
        <v>41938.65</v>
      </c>
      <c r="I31" s="28"/>
      <c r="J31" s="28"/>
      <c r="K31" s="28"/>
    </row>
    <row r="32" spans="1:11">
      <c r="A32" s="34"/>
      <c r="B32" s="333" t="s">
        <v>592</v>
      </c>
      <c r="C32" s="34"/>
      <c r="D32" s="34"/>
      <c r="E32" s="34" t="s">
        <v>233</v>
      </c>
      <c r="F32" s="122">
        <v>50</v>
      </c>
      <c r="G32" s="385">
        <v>377.38</v>
      </c>
      <c r="H32" s="72">
        <f t="shared" si="0"/>
        <v>18869</v>
      </c>
      <c r="I32" s="28"/>
      <c r="J32" s="28"/>
      <c r="K32" s="28"/>
    </row>
    <row r="33" spans="1:11" ht="25.5">
      <c r="A33" s="34"/>
      <c r="B33" s="334" t="s">
        <v>593</v>
      </c>
      <c r="C33" s="34"/>
      <c r="D33" s="34"/>
      <c r="E33" s="34" t="s">
        <v>233</v>
      </c>
      <c r="F33" s="122">
        <v>240</v>
      </c>
      <c r="G33" s="385">
        <v>316.52</v>
      </c>
      <c r="H33" s="72">
        <f t="shared" si="0"/>
        <v>75964.799999999988</v>
      </c>
      <c r="I33" s="28"/>
      <c r="J33" s="28"/>
      <c r="K33" s="28"/>
    </row>
    <row r="34" spans="1:11">
      <c r="A34" s="34"/>
      <c r="B34" s="334" t="s">
        <v>594</v>
      </c>
      <c r="C34" s="34"/>
      <c r="D34" s="34"/>
      <c r="E34" s="34" t="s">
        <v>233</v>
      </c>
      <c r="F34" s="122">
        <v>140</v>
      </c>
      <c r="G34" s="385">
        <v>399.3</v>
      </c>
      <c r="H34" s="72">
        <f t="shared" si="0"/>
        <v>55902</v>
      </c>
      <c r="I34" s="28"/>
      <c r="J34" s="28"/>
      <c r="K34" s="28"/>
    </row>
    <row r="35" spans="1:11">
      <c r="A35" s="34"/>
      <c r="B35" s="334" t="s">
        <v>595</v>
      </c>
      <c r="C35" s="34"/>
      <c r="D35" s="34"/>
      <c r="E35" s="34" t="s">
        <v>233</v>
      </c>
      <c r="F35" s="122">
        <v>150</v>
      </c>
      <c r="G35" s="385">
        <v>413.91</v>
      </c>
      <c r="H35" s="72">
        <f t="shared" si="0"/>
        <v>62086.500000000007</v>
      </c>
      <c r="I35" s="28"/>
      <c r="J35" s="28"/>
      <c r="K35" s="28"/>
    </row>
    <row r="36" spans="1:11">
      <c r="A36" s="34"/>
      <c r="B36" s="334" t="s">
        <v>596</v>
      </c>
      <c r="C36" s="34"/>
      <c r="D36" s="34"/>
      <c r="E36" s="34" t="s">
        <v>234</v>
      </c>
      <c r="F36" s="122">
        <v>100.19285714285</v>
      </c>
      <c r="G36" s="385">
        <v>11.2</v>
      </c>
      <c r="H36" s="72">
        <f t="shared" si="0"/>
        <v>1122.15999999992</v>
      </c>
      <c r="I36" s="28"/>
      <c r="J36" s="28"/>
      <c r="K36" s="28"/>
    </row>
    <row r="37" spans="1:11">
      <c r="A37" s="34"/>
      <c r="B37" s="334" t="s">
        <v>235</v>
      </c>
      <c r="C37" s="34"/>
      <c r="D37" s="34"/>
      <c r="E37" s="34" t="s">
        <v>233</v>
      </c>
      <c r="F37" s="122">
        <v>90</v>
      </c>
      <c r="G37" s="385">
        <v>54.78</v>
      </c>
      <c r="H37" s="72">
        <f t="shared" si="0"/>
        <v>4930.2</v>
      </c>
      <c r="I37" s="28"/>
      <c r="J37" s="28"/>
      <c r="K37" s="28"/>
    </row>
    <row r="38" spans="1:11" ht="38.25">
      <c r="A38" s="34"/>
      <c r="B38" s="334" t="s">
        <v>597</v>
      </c>
      <c r="C38" s="34"/>
      <c r="D38" s="34"/>
      <c r="E38" s="34" t="s">
        <v>233</v>
      </c>
      <c r="F38" s="122">
        <v>120</v>
      </c>
      <c r="G38" s="385">
        <v>173.57</v>
      </c>
      <c r="H38" s="72">
        <f t="shared" si="0"/>
        <v>20828.399999999998</v>
      </c>
      <c r="I38" s="28"/>
      <c r="J38" s="28"/>
      <c r="K38" s="28"/>
    </row>
    <row r="39" spans="1:11">
      <c r="A39" s="34"/>
      <c r="B39" s="334" t="s">
        <v>598</v>
      </c>
      <c r="C39" s="34"/>
      <c r="D39" s="34"/>
      <c r="E39" s="34" t="s">
        <v>233</v>
      </c>
      <c r="F39" s="122">
        <v>80</v>
      </c>
      <c r="G39" s="385">
        <v>194.78</v>
      </c>
      <c r="H39" s="72">
        <f t="shared" si="0"/>
        <v>15582.4</v>
      </c>
      <c r="I39" s="28"/>
      <c r="J39" s="28"/>
      <c r="K39" s="28"/>
    </row>
    <row r="40" spans="1:11">
      <c r="A40" s="34"/>
      <c r="B40" s="334" t="s">
        <v>599</v>
      </c>
      <c r="C40" s="34"/>
      <c r="D40" s="34"/>
      <c r="E40" s="34" t="s">
        <v>233</v>
      </c>
      <c r="F40" s="122">
        <v>59.892570340799999</v>
      </c>
      <c r="G40" s="385">
        <v>176.52</v>
      </c>
      <c r="H40" s="72">
        <f t="shared" si="0"/>
        <v>10572.236516558016</v>
      </c>
      <c r="I40" s="28"/>
      <c r="J40" s="28"/>
      <c r="K40" s="28"/>
    </row>
    <row r="41" spans="1:11">
      <c r="A41" s="34"/>
      <c r="B41" s="334" t="s">
        <v>600</v>
      </c>
      <c r="C41" s="34"/>
      <c r="D41" s="34"/>
      <c r="E41" s="34" t="s">
        <v>236</v>
      </c>
      <c r="F41" s="122">
        <v>70</v>
      </c>
      <c r="G41" s="385">
        <v>85.22</v>
      </c>
      <c r="H41" s="72">
        <f t="shared" si="0"/>
        <v>5965.4</v>
      </c>
      <c r="I41" s="28"/>
      <c r="J41" s="28"/>
      <c r="K41" s="28"/>
    </row>
    <row r="42" spans="1:11">
      <c r="A42" s="34"/>
      <c r="B42" s="334" t="s">
        <v>601</v>
      </c>
      <c r="C42" s="34"/>
      <c r="D42" s="34"/>
      <c r="E42" s="34" t="s">
        <v>236</v>
      </c>
      <c r="F42" s="122">
        <v>60</v>
      </c>
      <c r="G42" s="385">
        <v>97.39</v>
      </c>
      <c r="H42" s="72">
        <f t="shared" si="0"/>
        <v>5843.4</v>
      </c>
      <c r="I42" s="28"/>
      <c r="J42" s="28"/>
      <c r="K42" s="28"/>
    </row>
    <row r="43" spans="1:11">
      <c r="A43" s="34"/>
      <c r="B43" s="333" t="s">
        <v>602</v>
      </c>
      <c r="C43" s="34"/>
      <c r="D43" s="34"/>
      <c r="E43" s="34" t="s">
        <v>233</v>
      </c>
      <c r="F43" s="122">
        <v>80</v>
      </c>
      <c r="G43" s="385">
        <v>54.78</v>
      </c>
      <c r="H43" s="72">
        <f t="shared" si="0"/>
        <v>4382.3999999999996</v>
      </c>
      <c r="I43" s="28"/>
      <c r="J43" s="28"/>
      <c r="K43" s="28"/>
    </row>
    <row r="44" spans="1:11">
      <c r="A44" s="34"/>
      <c r="B44" s="333" t="s">
        <v>603</v>
      </c>
      <c r="C44" s="34"/>
      <c r="D44" s="34"/>
      <c r="E44" s="34" t="s">
        <v>233</v>
      </c>
      <c r="F44" s="122">
        <v>85</v>
      </c>
      <c r="G44" s="385">
        <v>56</v>
      </c>
      <c r="H44" s="72">
        <f t="shared" si="0"/>
        <v>4760</v>
      </c>
      <c r="I44" s="28"/>
      <c r="J44" s="28"/>
      <c r="K44" s="28"/>
    </row>
    <row r="45" spans="1:11">
      <c r="A45" s="34"/>
      <c r="B45" s="333" t="s">
        <v>604</v>
      </c>
      <c r="C45" s="34"/>
      <c r="D45" s="34"/>
      <c r="E45" s="34" t="s">
        <v>233</v>
      </c>
      <c r="F45" s="122">
        <v>20</v>
      </c>
      <c r="G45" s="385">
        <v>89.48</v>
      </c>
      <c r="H45" s="72">
        <f t="shared" si="0"/>
        <v>1789.6000000000001</v>
      </c>
      <c r="I45" s="28"/>
      <c r="J45" s="28"/>
      <c r="K45" s="28"/>
    </row>
    <row r="46" spans="1:11">
      <c r="A46" s="34"/>
      <c r="B46" s="333" t="s">
        <v>237</v>
      </c>
      <c r="C46" s="34"/>
      <c r="D46" s="34"/>
      <c r="E46" s="34" t="s">
        <v>233</v>
      </c>
      <c r="F46" s="122">
        <v>70</v>
      </c>
      <c r="G46" s="385">
        <v>58.43</v>
      </c>
      <c r="H46" s="72">
        <f t="shared" si="0"/>
        <v>4090.1</v>
      </c>
      <c r="I46" s="28"/>
      <c r="J46" s="28"/>
      <c r="K46" s="28"/>
    </row>
    <row r="47" spans="1:11">
      <c r="A47" s="34"/>
      <c r="B47" s="333" t="s">
        <v>238</v>
      </c>
      <c r="C47" s="34"/>
      <c r="D47" s="34"/>
      <c r="E47" s="34" t="s">
        <v>233</v>
      </c>
      <c r="F47" s="122">
        <v>60</v>
      </c>
      <c r="G47" s="385">
        <v>47.36</v>
      </c>
      <c r="H47" s="72">
        <f t="shared" si="0"/>
        <v>2841.6</v>
      </c>
      <c r="I47" s="28"/>
      <c r="J47" s="28"/>
      <c r="K47" s="28"/>
    </row>
    <row r="48" spans="1:11">
      <c r="A48" s="34"/>
      <c r="B48" s="333" t="s">
        <v>605</v>
      </c>
      <c r="C48" s="34"/>
      <c r="D48" s="34"/>
      <c r="E48" s="34" t="s">
        <v>233</v>
      </c>
      <c r="F48" s="122">
        <v>60</v>
      </c>
      <c r="G48" s="385">
        <v>754.77</v>
      </c>
      <c r="H48" s="72">
        <f t="shared" si="0"/>
        <v>45286.2</v>
      </c>
      <c r="I48" s="28"/>
      <c r="J48" s="28"/>
      <c r="K48" s="28"/>
    </row>
    <row r="49" spans="1:11">
      <c r="A49" s="34"/>
      <c r="B49" s="333" t="s">
        <v>239</v>
      </c>
      <c r="C49" s="34"/>
      <c r="D49" s="34"/>
      <c r="E49" s="34" t="s">
        <v>236</v>
      </c>
      <c r="F49" s="125">
        <v>140</v>
      </c>
      <c r="G49" s="385">
        <v>194.61</v>
      </c>
      <c r="H49" s="72">
        <f t="shared" si="0"/>
        <v>27245.4</v>
      </c>
      <c r="I49" s="28"/>
      <c r="J49" s="28"/>
      <c r="K49" s="28"/>
    </row>
    <row r="50" spans="1:11">
      <c r="A50" s="34"/>
      <c r="B50" s="333" t="s">
        <v>240</v>
      </c>
      <c r="C50" s="34"/>
      <c r="D50" s="34"/>
      <c r="E50" s="34" t="s">
        <v>233</v>
      </c>
      <c r="F50" s="125">
        <v>80</v>
      </c>
      <c r="G50" s="385">
        <v>233.74</v>
      </c>
      <c r="H50" s="72">
        <f t="shared" si="0"/>
        <v>18699.2</v>
      </c>
      <c r="I50" s="28"/>
      <c r="J50" s="28"/>
      <c r="K50" s="28"/>
    </row>
    <row r="51" spans="1:11">
      <c r="A51" s="34"/>
      <c r="B51" s="333" t="s">
        <v>241</v>
      </c>
      <c r="C51" s="34"/>
      <c r="D51" s="34"/>
      <c r="E51" s="34" t="s">
        <v>233</v>
      </c>
      <c r="F51" s="125">
        <v>100</v>
      </c>
      <c r="G51" s="385">
        <v>636.67999999999995</v>
      </c>
      <c r="H51" s="72">
        <f t="shared" si="0"/>
        <v>63667.999999999993</v>
      </c>
      <c r="I51" s="28"/>
      <c r="J51" s="28"/>
      <c r="K51" s="28"/>
    </row>
    <row r="52" spans="1:11">
      <c r="A52" s="34"/>
      <c r="B52" s="333" t="s">
        <v>242</v>
      </c>
      <c r="C52" s="34"/>
      <c r="D52" s="34"/>
      <c r="E52" s="34" t="s">
        <v>233</v>
      </c>
      <c r="F52" s="384">
        <v>3</v>
      </c>
      <c r="G52" s="385">
        <v>1095.6300000000001</v>
      </c>
      <c r="H52" s="72">
        <f t="shared" si="0"/>
        <v>3286.8900000000003</v>
      </c>
      <c r="I52" s="28"/>
      <c r="J52" s="28"/>
      <c r="K52" s="28"/>
    </row>
    <row r="53" spans="1:11">
      <c r="A53" s="34"/>
      <c r="B53" s="333" t="s">
        <v>243</v>
      </c>
      <c r="C53" s="34"/>
      <c r="D53" s="34"/>
      <c r="E53" s="34" t="s">
        <v>233</v>
      </c>
      <c r="F53" s="384">
        <v>3</v>
      </c>
      <c r="G53" s="385">
        <v>547.82000000000005</v>
      </c>
      <c r="H53" s="72">
        <f t="shared" si="0"/>
        <v>1643.46</v>
      </c>
      <c r="I53" s="28"/>
      <c r="J53" s="28"/>
      <c r="K53" s="28"/>
    </row>
    <row r="54" spans="1:11" ht="76.5">
      <c r="A54" s="34"/>
      <c r="B54" s="333" t="s">
        <v>606</v>
      </c>
      <c r="C54" s="34"/>
      <c r="D54" s="34"/>
      <c r="E54" s="34" t="s">
        <v>233</v>
      </c>
      <c r="F54" s="122">
        <v>10</v>
      </c>
      <c r="G54" s="386">
        <v>94.95</v>
      </c>
      <c r="H54" s="72">
        <f t="shared" si="0"/>
        <v>949.5</v>
      </c>
      <c r="I54" s="28"/>
      <c r="J54" s="28"/>
      <c r="K54" s="28"/>
    </row>
    <row r="55" spans="1:11">
      <c r="A55" s="34"/>
      <c r="B55" s="333" t="s">
        <v>244</v>
      </c>
      <c r="C55" s="34"/>
      <c r="D55" s="34"/>
      <c r="E55" s="34" t="s">
        <v>233</v>
      </c>
      <c r="F55" s="122">
        <v>10</v>
      </c>
      <c r="G55" s="385">
        <v>1947.79</v>
      </c>
      <c r="H55" s="72">
        <f t="shared" si="0"/>
        <v>19477.900000000001</v>
      </c>
      <c r="I55" s="28"/>
      <c r="J55" s="28"/>
      <c r="K55" s="28"/>
    </row>
    <row r="56" spans="1:11">
      <c r="A56" s="34"/>
      <c r="B56" s="333" t="s">
        <v>607</v>
      </c>
      <c r="C56" s="34"/>
      <c r="D56" s="34"/>
      <c r="E56" s="34" t="s">
        <v>233</v>
      </c>
      <c r="F56" s="122">
        <v>6</v>
      </c>
      <c r="G56" s="385">
        <v>328.69</v>
      </c>
      <c r="H56" s="72">
        <f>F56*G56</f>
        <v>1972.1399999999999</v>
      </c>
      <c r="I56" s="28"/>
      <c r="J56" s="28"/>
      <c r="K56" s="28"/>
    </row>
    <row r="57" spans="1:11">
      <c r="A57" s="34"/>
      <c r="B57" s="335" t="s">
        <v>245</v>
      </c>
      <c r="C57" s="34"/>
      <c r="D57" s="34"/>
      <c r="E57" s="34" t="s">
        <v>233</v>
      </c>
      <c r="F57" s="122">
        <v>12</v>
      </c>
      <c r="G57" s="385">
        <v>26.78</v>
      </c>
      <c r="H57" s="72">
        <f t="shared" si="0"/>
        <v>321.36</v>
      </c>
      <c r="I57" s="28"/>
      <c r="J57" s="28"/>
      <c r="K57" s="28"/>
    </row>
    <row r="58" spans="1:11">
      <c r="A58" s="64">
        <v>3</v>
      </c>
      <c r="B58" s="157" t="s">
        <v>300</v>
      </c>
      <c r="C58" s="66" t="s">
        <v>73</v>
      </c>
      <c r="D58" s="64">
        <v>344000</v>
      </c>
      <c r="E58" s="34"/>
      <c r="F58" s="59"/>
      <c r="G58" s="158"/>
      <c r="H58" s="69">
        <f>SUM(H59:H69)</f>
        <v>33427</v>
      </c>
      <c r="I58" s="28"/>
      <c r="J58" s="28"/>
      <c r="K58" s="28"/>
    </row>
    <row r="59" spans="1:11">
      <c r="A59" s="34"/>
      <c r="B59" s="132" t="s">
        <v>301</v>
      </c>
      <c r="C59" s="66"/>
      <c r="D59" s="64"/>
      <c r="E59" s="130" t="s">
        <v>302</v>
      </c>
      <c r="F59" s="383">
        <v>3</v>
      </c>
      <c r="G59" s="135">
        <v>140</v>
      </c>
      <c r="H59" s="72">
        <f>F59*G59</f>
        <v>420</v>
      </c>
      <c r="I59" s="28"/>
      <c r="J59" s="28"/>
      <c r="K59" s="28"/>
    </row>
    <row r="60" spans="1:11">
      <c r="A60" s="34"/>
      <c r="B60" s="132" t="s">
        <v>303</v>
      </c>
      <c r="C60" s="66"/>
      <c r="D60" s="64"/>
      <c r="E60" s="130" t="s">
        <v>234</v>
      </c>
      <c r="F60" s="383">
        <v>10.4</v>
      </c>
      <c r="G60" s="135">
        <v>5</v>
      </c>
      <c r="H60" s="72">
        <f t="shared" ref="H60:H69" si="1">F60*G60</f>
        <v>52</v>
      </c>
      <c r="I60" s="28"/>
      <c r="J60" s="28"/>
      <c r="K60" s="28"/>
    </row>
    <row r="61" spans="1:11">
      <c r="A61" s="34"/>
      <c r="B61" s="132" t="s">
        <v>304</v>
      </c>
      <c r="C61" s="66"/>
      <c r="D61" s="64"/>
      <c r="E61" s="130" t="s">
        <v>230</v>
      </c>
      <c r="F61" s="383">
        <v>2</v>
      </c>
      <c r="G61" s="133">
        <v>60</v>
      </c>
      <c r="H61" s="72">
        <f t="shared" si="1"/>
        <v>120</v>
      </c>
      <c r="I61" s="28"/>
      <c r="J61" s="28"/>
      <c r="K61" s="28"/>
    </row>
    <row r="62" spans="1:11">
      <c r="A62" s="34"/>
      <c r="B62" s="132" t="s">
        <v>305</v>
      </c>
      <c r="C62" s="66"/>
      <c r="D62" s="64"/>
      <c r="E62" s="130" t="s">
        <v>230</v>
      </c>
      <c r="F62" s="383">
        <v>3</v>
      </c>
      <c r="G62" s="133">
        <v>700</v>
      </c>
      <c r="H62" s="72">
        <f t="shared" si="1"/>
        <v>2100</v>
      </c>
      <c r="I62" s="28"/>
      <c r="J62" s="28"/>
      <c r="K62" s="28"/>
    </row>
    <row r="63" spans="1:11">
      <c r="A63" s="34"/>
      <c r="B63" s="63" t="s">
        <v>247</v>
      </c>
      <c r="C63" s="128"/>
      <c r="D63" s="129"/>
      <c r="E63" s="130" t="s">
        <v>230</v>
      </c>
      <c r="F63" s="383">
        <v>3</v>
      </c>
      <c r="G63" s="87">
        <v>4195</v>
      </c>
      <c r="H63" s="72">
        <f t="shared" si="1"/>
        <v>12585</v>
      </c>
      <c r="I63" s="28"/>
      <c r="J63" s="28"/>
      <c r="K63" s="28"/>
    </row>
    <row r="64" spans="1:11">
      <c r="A64" s="34"/>
      <c r="B64" s="63" t="s">
        <v>306</v>
      </c>
      <c r="C64" s="128"/>
      <c r="D64" s="129"/>
      <c r="E64" s="130" t="s">
        <v>230</v>
      </c>
      <c r="F64" s="383">
        <v>3</v>
      </c>
      <c r="G64" s="87">
        <v>3700</v>
      </c>
      <c r="H64" s="72">
        <f t="shared" si="1"/>
        <v>11100</v>
      </c>
      <c r="I64" s="28"/>
      <c r="J64" s="28"/>
      <c r="K64" s="28"/>
    </row>
    <row r="65" spans="1:15">
      <c r="A65" s="34"/>
      <c r="B65" s="63" t="s">
        <v>307</v>
      </c>
      <c r="C65" s="128"/>
      <c r="D65" s="129"/>
      <c r="E65" s="130" t="s">
        <v>230</v>
      </c>
      <c r="F65" s="383">
        <v>3</v>
      </c>
      <c r="G65" s="87">
        <v>70</v>
      </c>
      <c r="H65" s="72">
        <f t="shared" si="1"/>
        <v>210</v>
      </c>
      <c r="I65" s="28"/>
      <c r="J65" s="28"/>
      <c r="K65" s="28"/>
    </row>
    <row r="66" spans="1:15">
      <c r="A66" s="34"/>
      <c r="B66" s="63" t="s">
        <v>308</v>
      </c>
      <c r="C66" s="34"/>
      <c r="D66" s="129"/>
      <c r="E66" s="159" t="s">
        <v>230</v>
      </c>
      <c r="F66" s="383">
        <v>3</v>
      </c>
      <c r="G66" s="87">
        <v>340</v>
      </c>
      <c r="H66" s="72">
        <f t="shared" si="1"/>
        <v>1020</v>
      </c>
      <c r="I66" s="28"/>
      <c r="J66" s="28"/>
      <c r="K66" s="28"/>
    </row>
    <row r="67" spans="1:15">
      <c r="A67" s="34"/>
      <c r="B67" s="63" t="s">
        <v>309</v>
      </c>
      <c r="C67" s="34"/>
      <c r="D67" s="129"/>
      <c r="E67" s="159" t="s">
        <v>230</v>
      </c>
      <c r="F67" s="383">
        <v>4</v>
      </c>
      <c r="G67" s="87">
        <v>200</v>
      </c>
      <c r="H67" s="72">
        <f t="shared" si="1"/>
        <v>800</v>
      </c>
      <c r="I67" s="28"/>
      <c r="J67" s="28"/>
      <c r="K67" s="28"/>
    </row>
    <row r="68" spans="1:15">
      <c r="A68" s="34"/>
      <c r="B68" s="63" t="s">
        <v>310</v>
      </c>
      <c r="C68" s="34"/>
      <c r="D68" s="129"/>
      <c r="E68" s="159" t="s">
        <v>230</v>
      </c>
      <c r="F68" s="383">
        <v>3</v>
      </c>
      <c r="G68" s="87">
        <v>180</v>
      </c>
      <c r="H68" s="72">
        <f t="shared" si="1"/>
        <v>540</v>
      </c>
      <c r="I68" s="28"/>
      <c r="J68" s="28"/>
      <c r="K68" s="28"/>
    </row>
    <row r="69" spans="1:15">
      <c r="A69" s="34"/>
      <c r="B69" s="63" t="s">
        <v>311</v>
      </c>
      <c r="C69" s="34"/>
      <c r="D69" s="129"/>
      <c r="E69" s="159" t="s">
        <v>230</v>
      </c>
      <c r="F69" s="383">
        <v>8</v>
      </c>
      <c r="G69" s="87">
        <v>560</v>
      </c>
      <c r="H69" s="72">
        <f t="shared" si="1"/>
        <v>4480</v>
      </c>
      <c r="I69" s="28"/>
      <c r="J69" s="28"/>
      <c r="K69" s="28"/>
    </row>
    <row r="70" spans="1:15" hidden="1">
      <c r="A70" s="64">
        <v>4</v>
      </c>
      <c r="B70" s="157" t="s">
        <v>250</v>
      </c>
      <c r="C70" s="66" t="s">
        <v>73</v>
      </c>
      <c r="D70" s="64">
        <v>345000</v>
      </c>
      <c r="E70" s="34"/>
      <c r="F70" s="59"/>
      <c r="G70" s="158"/>
      <c r="H70" s="69">
        <f>SUM(H71:H77)</f>
        <v>0</v>
      </c>
      <c r="I70" s="28"/>
      <c r="J70" s="28"/>
      <c r="K70" s="28"/>
    </row>
    <row r="71" spans="1:15" hidden="1">
      <c r="A71" s="34"/>
      <c r="B71" s="160" t="s">
        <v>251</v>
      </c>
      <c r="C71" s="66"/>
      <c r="D71" s="64"/>
      <c r="E71" s="130" t="s">
        <v>230</v>
      </c>
      <c r="F71" s="59">
        <v>5</v>
      </c>
      <c r="G71" s="142">
        <v>380</v>
      </c>
      <c r="H71" s="72"/>
      <c r="I71" s="140"/>
      <c r="J71" s="28"/>
      <c r="K71" s="28"/>
    </row>
    <row r="72" spans="1:15" hidden="1">
      <c r="A72" s="34"/>
      <c r="B72" s="160" t="s">
        <v>252</v>
      </c>
      <c r="C72" s="66"/>
      <c r="D72" s="64"/>
      <c r="E72" s="130" t="s">
        <v>230</v>
      </c>
      <c r="F72" s="59">
        <v>4</v>
      </c>
      <c r="G72" s="142">
        <v>1012</v>
      </c>
      <c r="H72" s="72"/>
      <c r="I72" s="140"/>
      <c r="J72" s="28"/>
      <c r="K72" s="28"/>
    </row>
    <row r="73" spans="1:15" hidden="1">
      <c r="A73" s="34"/>
      <c r="B73" s="160" t="s">
        <v>253</v>
      </c>
      <c r="C73" s="66"/>
      <c r="D73" s="64"/>
      <c r="E73" s="130" t="s">
        <v>230</v>
      </c>
      <c r="F73" s="59">
        <v>2</v>
      </c>
      <c r="G73" s="142">
        <v>1060</v>
      </c>
      <c r="H73" s="72"/>
      <c r="I73" s="140"/>
      <c r="J73" s="28"/>
      <c r="K73" s="28"/>
    </row>
    <row r="74" spans="1:15" hidden="1">
      <c r="A74" s="34"/>
      <c r="B74" s="160" t="s">
        <v>254</v>
      </c>
      <c r="C74" s="66"/>
      <c r="D74" s="64"/>
      <c r="E74" s="130" t="s">
        <v>230</v>
      </c>
      <c r="F74" s="59">
        <v>10</v>
      </c>
      <c r="G74" s="142">
        <v>60</v>
      </c>
      <c r="H74" s="72"/>
      <c r="I74" s="140"/>
      <c r="J74" s="28"/>
      <c r="K74" s="28"/>
    </row>
    <row r="75" spans="1:15" hidden="1">
      <c r="A75" s="34"/>
      <c r="B75" s="160" t="s">
        <v>255</v>
      </c>
      <c r="C75" s="66"/>
      <c r="D75" s="64"/>
      <c r="E75" s="130" t="s">
        <v>256</v>
      </c>
      <c r="F75" s="59">
        <v>40</v>
      </c>
      <c r="G75" s="142">
        <v>15</v>
      </c>
      <c r="H75" s="72"/>
      <c r="I75" s="140"/>
      <c r="J75" s="28"/>
      <c r="K75" s="28"/>
    </row>
    <row r="76" spans="1:15" hidden="1">
      <c r="A76" s="34"/>
      <c r="B76" s="160" t="s">
        <v>257</v>
      </c>
      <c r="C76" s="66"/>
      <c r="D76" s="64"/>
      <c r="E76" s="130" t="s">
        <v>230</v>
      </c>
      <c r="F76" s="59">
        <v>6</v>
      </c>
      <c r="G76" s="142">
        <v>120</v>
      </c>
      <c r="H76" s="72"/>
      <c r="I76" s="140"/>
      <c r="J76" s="28"/>
      <c r="K76" s="28"/>
    </row>
    <row r="77" spans="1:15" hidden="1">
      <c r="A77" s="34"/>
      <c r="B77" s="160" t="s">
        <v>258</v>
      </c>
      <c r="C77" s="66"/>
      <c r="D77" s="64"/>
      <c r="E77" s="130" t="s">
        <v>256</v>
      </c>
      <c r="F77" s="59">
        <v>40</v>
      </c>
      <c r="G77" s="142">
        <v>40</v>
      </c>
      <c r="H77" s="72"/>
      <c r="I77" s="140"/>
      <c r="J77" s="28"/>
      <c r="K77" s="28"/>
    </row>
    <row r="78" spans="1:15">
      <c r="A78" s="64">
        <v>5</v>
      </c>
      <c r="B78" s="136" t="s">
        <v>259</v>
      </c>
      <c r="C78" s="137" t="s">
        <v>73</v>
      </c>
      <c r="D78" s="138">
        <v>346000</v>
      </c>
      <c r="E78" s="34"/>
      <c r="F78" s="139"/>
      <c r="G78" s="139"/>
      <c r="H78" s="69">
        <f>SUM(H79:H105)</f>
        <v>90450</v>
      </c>
      <c r="I78" s="161"/>
      <c r="J78" s="118"/>
      <c r="K78" s="118"/>
      <c r="L78" s="118"/>
      <c r="M78" s="118"/>
      <c r="N78" s="118"/>
      <c r="O78" s="118"/>
    </row>
    <row r="79" spans="1:15">
      <c r="A79" s="64"/>
      <c r="B79" s="141" t="s">
        <v>312</v>
      </c>
      <c r="C79" s="137"/>
      <c r="D79" s="138"/>
      <c r="E79" s="130" t="s">
        <v>230</v>
      </c>
      <c r="F79" s="383">
        <v>20</v>
      </c>
      <c r="G79" s="135">
        <v>180</v>
      </c>
      <c r="H79" s="72">
        <f>F79*G79</f>
        <v>3600</v>
      </c>
      <c r="I79" s="161"/>
      <c r="J79" s="118"/>
      <c r="K79" s="118"/>
      <c r="L79" s="118"/>
      <c r="M79" s="118"/>
      <c r="N79" s="118"/>
      <c r="O79" s="118"/>
    </row>
    <row r="80" spans="1:15">
      <c r="A80" s="64"/>
      <c r="B80" s="141" t="s">
        <v>313</v>
      </c>
      <c r="C80" s="137"/>
      <c r="D80" s="138"/>
      <c r="E80" s="130" t="s">
        <v>230</v>
      </c>
      <c r="F80" s="59">
        <v>20</v>
      </c>
      <c r="G80" s="135">
        <v>70</v>
      </c>
      <c r="H80" s="72">
        <f t="shared" ref="H80:H105" si="2">F80*G80</f>
        <v>1400</v>
      </c>
      <c r="I80" s="161"/>
      <c r="J80" s="118"/>
      <c r="K80" s="118"/>
      <c r="L80" s="118"/>
      <c r="M80" s="118"/>
      <c r="N80" s="118"/>
      <c r="O80" s="118"/>
    </row>
    <row r="81" spans="1:15">
      <c r="A81" s="64"/>
      <c r="B81" s="141" t="s">
        <v>314</v>
      </c>
      <c r="C81" s="137"/>
      <c r="D81" s="138"/>
      <c r="E81" s="130" t="s">
        <v>277</v>
      </c>
      <c r="F81" s="383">
        <v>20</v>
      </c>
      <c r="G81" s="135">
        <v>80</v>
      </c>
      <c r="H81" s="72">
        <f t="shared" si="2"/>
        <v>1600</v>
      </c>
      <c r="I81" s="161"/>
      <c r="J81" s="118"/>
      <c r="K81" s="118"/>
      <c r="L81" s="118"/>
      <c r="M81" s="118"/>
      <c r="N81" s="118"/>
      <c r="O81" s="118"/>
    </row>
    <row r="82" spans="1:15">
      <c r="A82" s="64"/>
      <c r="B82" s="141" t="s">
        <v>262</v>
      </c>
      <c r="C82" s="137"/>
      <c r="D82" s="138"/>
      <c r="E82" s="130" t="s">
        <v>230</v>
      </c>
      <c r="F82" s="383">
        <v>23</v>
      </c>
      <c r="G82" s="135">
        <v>210</v>
      </c>
      <c r="H82" s="72">
        <f t="shared" si="2"/>
        <v>4830</v>
      </c>
      <c r="I82" s="161"/>
      <c r="J82" s="118"/>
      <c r="K82" s="118"/>
      <c r="L82" s="118"/>
      <c r="M82" s="118"/>
      <c r="N82" s="118"/>
      <c r="O82" s="118"/>
    </row>
    <row r="83" spans="1:15">
      <c r="A83" s="64"/>
      <c r="B83" s="141" t="s">
        <v>315</v>
      </c>
      <c r="C83" s="137"/>
      <c r="D83" s="138"/>
      <c r="E83" s="130" t="s">
        <v>230</v>
      </c>
      <c r="F83" s="383">
        <v>21</v>
      </c>
      <c r="G83" s="135">
        <v>120</v>
      </c>
      <c r="H83" s="72">
        <f t="shared" si="2"/>
        <v>2520</v>
      </c>
      <c r="I83" s="161"/>
      <c r="J83" s="118"/>
      <c r="K83" s="118"/>
      <c r="L83" s="118"/>
      <c r="M83" s="118"/>
      <c r="N83" s="118"/>
      <c r="O83" s="118"/>
    </row>
    <row r="84" spans="1:15">
      <c r="A84" s="34"/>
      <c r="B84" s="141" t="s">
        <v>263</v>
      </c>
      <c r="C84" s="137"/>
      <c r="D84" s="138"/>
      <c r="E84" s="130" t="s">
        <v>230</v>
      </c>
      <c r="F84" s="383">
        <v>12</v>
      </c>
      <c r="G84" s="135">
        <v>2500</v>
      </c>
      <c r="H84" s="72">
        <f t="shared" si="2"/>
        <v>30000</v>
      </c>
      <c r="I84" s="161"/>
      <c r="J84" s="118"/>
      <c r="K84" s="118"/>
      <c r="L84" s="118"/>
      <c r="M84" s="118"/>
      <c r="N84" s="118"/>
      <c r="O84" s="118"/>
    </row>
    <row r="85" spans="1:15">
      <c r="A85" s="34"/>
      <c r="B85" s="141" t="s">
        <v>264</v>
      </c>
      <c r="C85" s="137"/>
      <c r="D85" s="138"/>
      <c r="E85" s="130" t="s">
        <v>230</v>
      </c>
      <c r="F85" s="383">
        <v>20</v>
      </c>
      <c r="G85" s="135">
        <v>210</v>
      </c>
      <c r="H85" s="72">
        <f t="shared" si="2"/>
        <v>4200</v>
      </c>
      <c r="I85" s="161"/>
      <c r="J85" s="118"/>
      <c r="K85" s="118"/>
      <c r="L85" s="118"/>
      <c r="M85" s="118"/>
      <c r="N85" s="118"/>
      <c r="O85" s="118"/>
    </row>
    <row r="86" spans="1:15">
      <c r="A86" s="34"/>
      <c r="B86" s="141" t="s">
        <v>265</v>
      </c>
      <c r="C86" s="137"/>
      <c r="D86" s="138"/>
      <c r="E86" s="130" t="s">
        <v>266</v>
      </c>
      <c r="F86" s="383">
        <v>20</v>
      </c>
      <c r="G86" s="135">
        <v>50</v>
      </c>
      <c r="H86" s="72">
        <f t="shared" si="2"/>
        <v>1000</v>
      </c>
      <c r="I86" s="161"/>
      <c r="J86" s="118"/>
      <c r="K86" s="118"/>
      <c r="L86" s="118"/>
      <c r="M86" s="118"/>
      <c r="N86" s="118"/>
      <c r="O86" s="118"/>
    </row>
    <row r="87" spans="1:15">
      <c r="A87" s="34"/>
      <c r="B87" s="141" t="s">
        <v>316</v>
      </c>
      <c r="C87" s="137"/>
      <c r="D87" s="138"/>
      <c r="E87" s="130" t="s">
        <v>234</v>
      </c>
      <c r="F87" s="383">
        <v>20</v>
      </c>
      <c r="G87" s="135">
        <v>60</v>
      </c>
      <c r="H87" s="72">
        <f t="shared" si="2"/>
        <v>1200</v>
      </c>
      <c r="I87" s="161"/>
      <c r="J87" s="118"/>
      <c r="K87" s="118"/>
      <c r="L87" s="118"/>
      <c r="M87" s="118"/>
      <c r="N87" s="118"/>
      <c r="O87" s="118"/>
    </row>
    <row r="88" spans="1:15">
      <c r="A88" s="34"/>
      <c r="B88" s="132" t="s">
        <v>317</v>
      </c>
      <c r="C88" s="66"/>
      <c r="D88" s="64"/>
      <c r="E88" s="130" t="s">
        <v>230</v>
      </c>
      <c r="F88" s="383">
        <v>20</v>
      </c>
      <c r="G88" s="135">
        <v>120</v>
      </c>
      <c r="H88" s="72">
        <f t="shared" si="2"/>
        <v>2400</v>
      </c>
      <c r="I88" s="161"/>
      <c r="J88" s="118"/>
      <c r="K88" s="118"/>
      <c r="L88" s="118"/>
      <c r="M88" s="118"/>
      <c r="N88" s="118"/>
      <c r="O88" s="118"/>
    </row>
    <row r="89" spans="1:15">
      <c r="A89" s="34"/>
      <c r="B89" s="132" t="s">
        <v>318</v>
      </c>
      <c r="C89" s="66"/>
      <c r="D89" s="64"/>
      <c r="E89" s="130" t="s">
        <v>230</v>
      </c>
      <c r="F89" s="383">
        <v>20</v>
      </c>
      <c r="G89" s="135">
        <v>120</v>
      </c>
      <c r="H89" s="72">
        <f t="shared" si="2"/>
        <v>2400</v>
      </c>
      <c r="I89" s="161"/>
      <c r="J89" s="118"/>
      <c r="K89" s="118"/>
      <c r="L89" s="118"/>
      <c r="M89" s="118"/>
      <c r="N89" s="118"/>
      <c r="O89" s="118"/>
    </row>
    <row r="90" spans="1:15">
      <c r="A90" s="34"/>
      <c r="B90" s="144" t="s">
        <v>268</v>
      </c>
      <c r="C90" s="137"/>
      <c r="D90" s="138"/>
      <c r="E90" s="130" t="s">
        <v>230</v>
      </c>
      <c r="F90" s="383">
        <v>20</v>
      </c>
      <c r="G90" s="135">
        <v>115</v>
      </c>
      <c r="H90" s="72">
        <f t="shared" si="2"/>
        <v>2300</v>
      </c>
      <c r="I90" s="161"/>
      <c r="J90" s="118"/>
      <c r="K90" s="118"/>
      <c r="L90" s="118"/>
      <c r="M90" s="118"/>
      <c r="N90" s="118"/>
      <c r="O90" s="118"/>
    </row>
    <row r="91" spans="1:15">
      <c r="A91" s="34"/>
      <c r="B91" s="144" t="s">
        <v>269</v>
      </c>
      <c r="C91" s="137"/>
      <c r="D91" s="138"/>
      <c r="E91" s="130" t="s">
        <v>230</v>
      </c>
      <c r="F91" s="383">
        <v>20</v>
      </c>
      <c r="G91" s="135">
        <v>20</v>
      </c>
      <c r="H91" s="72">
        <f t="shared" si="2"/>
        <v>400</v>
      </c>
      <c r="I91" s="161"/>
      <c r="J91" s="118"/>
      <c r="K91" s="118"/>
      <c r="L91" s="118"/>
      <c r="M91" s="118"/>
      <c r="N91" s="118"/>
      <c r="O91" s="118"/>
    </row>
    <row r="92" spans="1:15">
      <c r="A92" s="34"/>
      <c r="B92" s="144" t="s">
        <v>270</v>
      </c>
      <c r="C92" s="137"/>
      <c r="D92" s="138"/>
      <c r="E92" s="130" t="s">
        <v>230</v>
      </c>
      <c r="F92" s="383">
        <v>20</v>
      </c>
      <c r="G92" s="135">
        <v>70</v>
      </c>
      <c r="H92" s="72">
        <f t="shared" si="2"/>
        <v>1400</v>
      </c>
      <c r="I92" s="161"/>
      <c r="J92" s="118"/>
      <c r="K92" s="118"/>
      <c r="L92" s="118"/>
      <c r="M92" s="118"/>
      <c r="N92" s="118"/>
      <c r="O92" s="118"/>
    </row>
    <row r="93" spans="1:15">
      <c r="A93" s="34"/>
      <c r="B93" s="144" t="s">
        <v>319</v>
      </c>
      <c r="C93" s="137"/>
      <c r="D93" s="138"/>
      <c r="E93" s="130" t="s">
        <v>230</v>
      </c>
      <c r="F93" s="383">
        <v>20</v>
      </c>
      <c r="G93" s="135">
        <v>153</v>
      </c>
      <c r="H93" s="72">
        <f t="shared" si="2"/>
        <v>3060</v>
      </c>
      <c r="I93" s="161"/>
      <c r="J93" s="118"/>
      <c r="K93" s="118"/>
      <c r="L93" s="118"/>
      <c r="M93" s="118"/>
      <c r="N93" s="118"/>
      <c r="O93" s="118"/>
    </row>
    <row r="94" spans="1:15">
      <c r="A94" s="34"/>
      <c r="B94" s="144" t="s">
        <v>320</v>
      </c>
      <c r="C94" s="137"/>
      <c r="D94" s="138"/>
      <c r="E94" s="130" t="s">
        <v>230</v>
      </c>
      <c r="F94" s="383">
        <v>20</v>
      </c>
      <c r="G94" s="135">
        <v>210</v>
      </c>
      <c r="H94" s="72">
        <f t="shared" si="2"/>
        <v>4200</v>
      </c>
      <c r="I94" s="161"/>
      <c r="J94" s="118"/>
      <c r="K94" s="118"/>
      <c r="L94" s="118"/>
      <c r="M94" s="118"/>
      <c r="N94" s="118"/>
      <c r="O94" s="118"/>
    </row>
    <row r="95" spans="1:15">
      <c r="A95" s="34"/>
      <c r="B95" s="144" t="s">
        <v>321</v>
      </c>
      <c r="C95" s="137"/>
      <c r="D95" s="138"/>
      <c r="E95" s="130" t="s">
        <v>230</v>
      </c>
      <c r="F95" s="383">
        <v>20</v>
      </c>
      <c r="G95" s="135">
        <v>80</v>
      </c>
      <c r="H95" s="72">
        <f t="shared" si="2"/>
        <v>1600</v>
      </c>
      <c r="I95" s="161"/>
      <c r="J95" s="118"/>
      <c r="K95" s="118"/>
      <c r="L95" s="118"/>
      <c r="M95" s="118"/>
      <c r="N95" s="118"/>
      <c r="O95" s="118"/>
    </row>
    <row r="96" spans="1:15">
      <c r="A96" s="34"/>
      <c r="B96" s="144" t="s">
        <v>271</v>
      </c>
      <c r="C96" s="137"/>
      <c r="D96" s="138"/>
      <c r="E96" s="130" t="s">
        <v>230</v>
      </c>
      <c r="F96" s="383">
        <v>20</v>
      </c>
      <c r="G96" s="135">
        <v>20</v>
      </c>
      <c r="H96" s="72">
        <f t="shared" si="2"/>
        <v>400</v>
      </c>
      <c r="I96" s="161"/>
      <c r="J96" s="118"/>
      <c r="K96" s="118"/>
      <c r="L96" s="118"/>
      <c r="M96" s="118"/>
      <c r="N96" s="118"/>
      <c r="O96" s="118"/>
    </row>
    <row r="97" spans="1:15">
      <c r="A97" s="34"/>
      <c r="B97" s="144" t="s">
        <v>272</v>
      </c>
      <c r="C97" s="137"/>
      <c r="D97" s="138"/>
      <c r="E97" s="130" t="s">
        <v>230</v>
      </c>
      <c r="F97" s="383">
        <v>20</v>
      </c>
      <c r="G97" s="135">
        <v>55</v>
      </c>
      <c r="H97" s="72">
        <f t="shared" si="2"/>
        <v>1100</v>
      </c>
      <c r="I97" s="161"/>
      <c r="J97" s="118"/>
      <c r="K97" s="118"/>
      <c r="L97" s="118"/>
      <c r="M97" s="118"/>
      <c r="N97" s="118"/>
      <c r="O97" s="118"/>
    </row>
    <row r="98" spans="1:15">
      <c r="A98" s="34"/>
      <c r="B98" s="144" t="s">
        <v>322</v>
      </c>
      <c r="C98" s="137"/>
      <c r="D98" s="138"/>
      <c r="E98" s="130" t="s">
        <v>230</v>
      </c>
      <c r="F98" s="383">
        <v>20</v>
      </c>
      <c r="G98" s="135">
        <v>40</v>
      </c>
      <c r="H98" s="72">
        <f t="shared" si="2"/>
        <v>800</v>
      </c>
      <c r="I98" s="161"/>
      <c r="J98" s="118"/>
      <c r="K98" s="118"/>
      <c r="L98" s="118"/>
      <c r="M98" s="118"/>
      <c r="N98" s="118"/>
      <c r="O98" s="118"/>
    </row>
    <row r="99" spans="1:15">
      <c r="A99" s="34"/>
      <c r="B99" s="144" t="s">
        <v>273</v>
      </c>
      <c r="C99" s="137"/>
      <c r="D99" s="138"/>
      <c r="E99" s="130" t="s">
        <v>230</v>
      </c>
      <c r="F99" s="383">
        <v>20</v>
      </c>
      <c r="G99" s="135">
        <v>80</v>
      </c>
      <c r="H99" s="72">
        <f t="shared" si="2"/>
        <v>1600</v>
      </c>
      <c r="I99" s="161"/>
      <c r="J99" s="118"/>
      <c r="K99" s="118"/>
      <c r="L99" s="118"/>
      <c r="M99" s="118"/>
      <c r="N99" s="118"/>
      <c r="O99" s="118"/>
    </row>
    <row r="100" spans="1:15">
      <c r="A100" s="34"/>
      <c r="B100" s="144" t="s">
        <v>323</v>
      </c>
      <c r="C100" s="137"/>
      <c r="D100" s="138"/>
      <c r="E100" s="130" t="s">
        <v>230</v>
      </c>
      <c r="F100" s="383">
        <v>20</v>
      </c>
      <c r="G100" s="135">
        <v>120</v>
      </c>
      <c r="H100" s="72">
        <f t="shared" si="2"/>
        <v>2400</v>
      </c>
      <c r="I100" s="161"/>
      <c r="J100" s="118"/>
      <c r="K100" s="118"/>
      <c r="L100" s="118"/>
      <c r="M100" s="118"/>
      <c r="N100" s="118"/>
      <c r="O100" s="118"/>
    </row>
    <row r="101" spans="1:15">
      <c r="A101" s="34"/>
      <c r="B101" s="144" t="s">
        <v>324</v>
      </c>
      <c r="C101" s="137"/>
      <c r="D101" s="138"/>
      <c r="E101" s="130" t="s">
        <v>230</v>
      </c>
      <c r="F101" s="383">
        <v>20</v>
      </c>
      <c r="G101" s="135">
        <v>150</v>
      </c>
      <c r="H101" s="72">
        <f t="shared" si="2"/>
        <v>3000</v>
      </c>
      <c r="I101" s="161"/>
      <c r="J101" s="118"/>
      <c r="K101" s="118"/>
      <c r="L101" s="118"/>
      <c r="M101" s="118"/>
      <c r="N101" s="118"/>
      <c r="O101" s="118"/>
    </row>
    <row r="102" spans="1:15">
      <c r="A102" s="34"/>
      <c r="B102" s="144" t="s">
        <v>325</v>
      </c>
      <c r="C102" s="137"/>
      <c r="D102" s="138"/>
      <c r="E102" s="130" t="s">
        <v>230</v>
      </c>
      <c r="F102" s="383">
        <v>20</v>
      </c>
      <c r="G102" s="135">
        <v>90</v>
      </c>
      <c r="H102" s="72">
        <f t="shared" si="2"/>
        <v>1800</v>
      </c>
      <c r="I102" s="161"/>
      <c r="J102" s="118"/>
      <c r="K102" s="118"/>
      <c r="L102" s="118"/>
      <c r="M102" s="118"/>
      <c r="N102" s="118"/>
      <c r="O102" s="118"/>
    </row>
    <row r="103" spans="1:15">
      <c r="A103" s="34"/>
      <c r="B103" s="144" t="s">
        <v>326</v>
      </c>
      <c r="C103" s="137"/>
      <c r="D103" s="138"/>
      <c r="E103" s="130" t="s">
        <v>230</v>
      </c>
      <c r="F103" s="383">
        <v>10</v>
      </c>
      <c r="G103" s="135">
        <v>800</v>
      </c>
      <c r="H103" s="72">
        <f t="shared" si="2"/>
        <v>8000</v>
      </c>
      <c r="I103" s="161"/>
      <c r="J103" s="118"/>
      <c r="K103" s="118"/>
      <c r="L103" s="118"/>
      <c r="M103" s="118"/>
      <c r="N103" s="118"/>
      <c r="O103" s="118"/>
    </row>
    <row r="104" spans="1:15">
      <c r="A104" s="34"/>
      <c r="B104" s="141" t="s">
        <v>327</v>
      </c>
      <c r="C104" s="137"/>
      <c r="D104" s="138"/>
      <c r="E104" s="130" t="s">
        <v>234</v>
      </c>
      <c r="F104" s="383">
        <v>20</v>
      </c>
      <c r="G104" s="142">
        <v>150</v>
      </c>
      <c r="H104" s="72">
        <f t="shared" si="2"/>
        <v>3000</v>
      </c>
      <c r="I104" s="161"/>
      <c r="J104" s="118"/>
      <c r="K104" s="118"/>
      <c r="L104" s="118"/>
      <c r="M104" s="118"/>
      <c r="N104" s="118"/>
      <c r="O104" s="118"/>
    </row>
    <row r="105" spans="1:15">
      <c r="A105" s="34"/>
      <c r="B105" s="141" t="s">
        <v>328</v>
      </c>
      <c r="C105" s="137"/>
      <c r="D105" s="138"/>
      <c r="E105" s="130" t="s">
        <v>234</v>
      </c>
      <c r="F105" s="383">
        <v>24</v>
      </c>
      <c r="G105" s="142">
        <v>10</v>
      </c>
      <c r="H105" s="72">
        <f t="shared" si="2"/>
        <v>240</v>
      </c>
      <c r="I105" s="161"/>
      <c r="J105" s="118"/>
      <c r="K105" s="118"/>
      <c r="L105" s="118"/>
      <c r="M105" s="118"/>
      <c r="N105" s="118"/>
      <c r="O105" s="118"/>
    </row>
    <row r="106" spans="1:15">
      <c r="A106" s="64">
        <v>6</v>
      </c>
      <c r="B106" s="145" t="s">
        <v>274</v>
      </c>
      <c r="C106" s="162" t="s">
        <v>73</v>
      </c>
      <c r="D106" s="138">
        <v>346000</v>
      </c>
      <c r="E106" s="163"/>
      <c r="F106" s="164"/>
      <c r="G106" s="165"/>
      <c r="H106" s="146">
        <f>SUM(H107:H123)</f>
        <v>45779</v>
      </c>
      <c r="I106" s="161"/>
      <c r="J106" s="118"/>
      <c r="K106" s="118"/>
      <c r="L106" s="118"/>
      <c r="M106" s="118"/>
      <c r="N106" s="118"/>
      <c r="O106" s="118"/>
    </row>
    <row r="107" spans="1:15">
      <c r="A107" s="34"/>
      <c r="B107" s="144" t="s">
        <v>278</v>
      </c>
      <c r="C107" s="137"/>
      <c r="D107" s="138"/>
      <c r="E107" s="130" t="s">
        <v>277</v>
      </c>
      <c r="F107" s="59">
        <v>25</v>
      </c>
      <c r="G107" s="135">
        <v>40</v>
      </c>
      <c r="H107" s="143">
        <f>F107*G107</f>
        <v>1000</v>
      </c>
      <c r="I107" s="161"/>
      <c r="J107" s="118"/>
      <c r="K107" s="118"/>
      <c r="L107" s="118"/>
      <c r="M107" s="118"/>
      <c r="N107" s="118"/>
      <c r="O107" s="118"/>
    </row>
    <row r="108" spans="1:15">
      <c r="A108" s="34"/>
      <c r="B108" s="144" t="s">
        <v>279</v>
      </c>
      <c r="C108" s="137"/>
      <c r="D108" s="138"/>
      <c r="E108" s="130" t="s">
        <v>230</v>
      </c>
      <c r="F108" s="383">
        <v>25</v>
      </c>
      <c r="G108" s="135">
        <v>80</v>
      </c>
      <c r="H108" s="143">
        <f t="shared" ref="H108:H123" si="3">F108*G108</f>
        <v>2000</v>
      </c>
      <c r="I108" s="161"/>
      <c r="J108" s="118"/>
      <c r="K108" s="118"/>
      <c r="L108" s="118"/>
      <c r="M108" s="118"/>
      <c r="N108" s="118"/>
      <c r="O108" s="118"/>
    </row>
    <row r="109" spans="1:15">
      <c r="A109" s="34"/>
      <c r="B109" s="144" t="s">
        <v>280</v>
      </c>
      <c r="C109" s="137"/>
      <c r="D109" s="138"/>
      <c r="E109" s="130" t="s">
        <v>230</v>
      </c>
      <c r="F109" s="383">
        <v>26</v>
      </c>
      <c r="G109" s="135">
        <v>20</v>
      </c>
      <c r="H109" s="143">
        <f t="shared" si="3"/>
        <v>520</v>
      </c>
      <c r="I109" s="161"/>
      <c r="J109" s="118"/>
      <c r="K109" s="118"/>
      <c r="L109" s="118"/>
      <c r="M109" s="118"/>
      <c r="N109" s="118"/>
      <c r="O109" s="118"/>
    </row>
    <row r="110" spans="1:15">
      <c r="A110" s="34"/>
      <c r="B110" s="144" t="s">
        <v>281</v>
      </c>
      <c r="C110" s="137"/>
      <c r="D110" s="138"/>
      <c r="E110" s="130" t="s">
        <v>230</v>
      </c>
      <c r="F110" s="383">
        <v>28</v>
      </c>
      <c r="G110" s="135">
        <v>3</v>
      </c>
      <c r="H110" s="143">
        <f t="shared" si="3"/>
        <v>84</v>
      </c>
      <c r="I110" s="161"/>
      <c r="J110" s="118"/>
      <c r="K110" s="118"/>
      <c r="L110" s="118"/>
      <c r="M110" s="118"/>
      <c r="N110" s="118"/>
      <c r="O110" s="118"/>
    </row>
    <row r="111" spans="1:15">
      <c r="A111" s="34"/>
      <c r="B111" s="144" t="s">
        <v>282</v>
      </c>
      <c r="C111" s="137"/>
      <c r="D111" s="138"/>
      <c r="E111" s="130" t="s">
        <v>230</v>
      </c>
      <c r="F111" s="383">
        <v>25</v>
      </c>
      <c r="G111" s="135">
        <v>30</v>
      </c>
      <c r="H111" s="143">
        <f t="shared" si="3"/>
        <v>750</v>
      </c>
      <c r="I111" s="161"/>
      <c r="J111" s="118"/>
      <c r="K111" s="118"/>
      <c r="L111" s="118"/>
      <c r="M111" s="118"/>
      <c r="N111" s="118"/>
      <c r="O111" s="118"/>
    </row>
    <row r="112" spans="1:15">
      <c r="A112" s="34"/>
      <c r="B112" s="144" t="s">
        <v>283</v>
      </c>
      <c r="C112" s="137"/>
      <c r="D112" s="138"/>
      <c r="E112" s="130" t="s">
        <v>230</v>
      </c>
      <c r="F112" s="383">
        <v>25</v>
      </c>
      <c r="G112" s="135">
        <v>80</v>
      </c>
      <c r="H112" s="143">
        <f t="shared" si="3"/>
        <v>2000</v>
      </c>
      <c r="I112" s="161"/>
      <c r="J112" s="118"/>
      <c r="K112" s="118"/>
      <c r="L112" s="118"/>
      <c r="M112" s="118"/>
      <c r="N112" s="118"/>
      <c r="O112" s="118"/>
    </row>
    <row r="113" spans="1:15">
      <c r="A113" s="34"/>
      <c r="B113" s="144" t="s">
        <v>329</v>
      </c>
      <c r="C113" s="137"/>
      <c r="D113" s="138"/>
      <c r="E113" s="130" t="s">
        <v>277</v>
      </c>
      <c r="F113" s="383">
        <v>23</v>
      </c>
      <c r="G113" s="135">
        <v>300</v>
      </c>
      <c r="H113" s="143">
        <f t="shared" si="3"/>
        <v>6900</v>
      </c>
      <c r="I113" s="161"/>
      <c r="J113" s="118"/>
      <c r="K113" s="118"/>
      <c r="L113" s="118"/>
      <c r="M113" s="118"/>
      <c r="N113" s="118"/>
      <c r="O113" s="118"/>
    </row>
    <row r="114" spans="1:15">
      <c r="A114" s="34"/>
      <c r="B114" s="144" t="s">
        <v>284</v>
      </c>
      <c r="C114" s="137"/>
      <c r="D114" s="138"/>
      <c r="E114" s="130" t="s">
        <v>277</v>
      </c>
      <c r="F114" s="383">
        <v>25</v>
      </c>
      <c r="G114" s="135">
        <v>15</v>
      </c>
      <c r="H114" s="143">
        <f t="shared" si="3"/>
        <v>375</v>
      </c>
      <c r="I114" s="161"/>
      <c r="J114" s="118"/>
      <c r="K114" s="118"/>
      <c r="L114" s="118"/>
      <c r="M114" s="118"/>
      <c r="N114" s="118"/>
      <c r="O114" s="118"/>
    </row>
    <row r="115" spans="1:15">
      <c r="A115" s="34"/>
      <c r="B115" s="144" t="s">
        <v>330</v>
      </c>
      <c r="C115" s="137"/>
      <c r="D115" s="138"/>
      <c r="E115" s="130" t="s">
        <v>230</v>
      </c>
      <c r="F115" s="383">
        <v>25</v>
      </c>
      <c r="G115" s="135">
        <v>72</v>
      </c>
      <c r="H115" s="143">
        <f t="shared" si="3"/>
        <v>1800</v>
      </c>
      <c r="I115" s="161"/>
      <c r="J115" s="118"/>
      <c r="K115" s="118"/>
      <c r="L115" s="118"/>
      <c r="M115" s="118"/>
      <c r="N115" s="118"/>
      <c r="O115" s="118"/>
    </row>
    <row r="116" spans="1:15">
      <c r="A116" s="34"/>
      <c r="B116" s="144" t="s">
        <v>331</v>
      </c>
      <c r="C116" s="137"/>
      <c r="D116" s="138"/>
      <c r="E116" s="130" t="s">
        <v>277</v>
      </c>
      <c r="F116" s="383">
        <v>25</v>
      </c>
      <c r="G116" s="135">
        <v>120</v>
      </c>
      <c r="H116" s="143">
        <f t="shared" si="3"/>
        <v>3000</v>
      </c>
      <c r="I116" s="161"/>
      <c r="J116" s="118"/>
      <c r="K116" s="118"/>
      <c r="L116" s="118"/>
      <c r="M116" s="118"/>
      <c r="N116" s="118"/>
      <c r="O116" s="118"/>
    </row>
    <row r="117" spans="1:15">
      <c r="A117" s="34"/>
      <c r="B117" s="144" t="s">
        <v>332</v>
      </c>
      <c r="C117" s="137"/>
      <c r="D117" s="138"/>
      <c r="E117" s="130" t="s">
        <v>230</v>
      </c>
      <c r="F117" s="383">
        <v>25</v>
      </c>
      <c r="G117" s="135">
        <v>120</v>
      </c>
      <c r="H117" s="143">
        <f t="shared" si="3"/>
        <v>3000</v>
      </c>
      <c r="I117" s="161"/>
      <c r="J117" s="118"/>
      <c r="K117" s="118"/>
      <c r="L117" s="118"/>
      <c r="M117" s="118"/>
      <c r="N117" s="118"/>
      <c r="O117" s="118"/>
    </row>
    <row r="118" spans="1:15">
      <c r="A118" s="34"/>
      <c r="B118" s="144" t="s">
        <v>333</v>
      </c>
      <c r="C118" s="137"/>
      <c r="D118" s="138"/>
      <c r="E118" s="130" t="s">
        <v>230</v>
      </c>
      <c r="F118" s="383">
        <v>25</v>
      </c>
      <c r="G118" s="135">
        <v>300</v>
      </c>
      <c r="H118" s="143">
        <f t="shared" si="3"/>
        <v>7500</v>
      </c>
      <c r="I118" s="161"/>
      <c r="J118" s="118"/>
      <c r="K118" s="118"/>
      <c r="L118" s="118"/>
      <c r="M118" s="118"/>
      <c r="N118" s="118"/>
      <c r="O118" s="118"/>
    </row>
    <row r="119" spans="1:15">
      <c r="A119" s="34"/>
      <c r="B119" s="144" t="s">
        <v>334</v>
      </c>
      <c r="C119" s="137"/>
      <c r="D119" s="138"/>
      <c r="E119" s="130" t="s">
        <v>335</v>
      </c>
      <c r="F119" s="383">
        <v>25</v>
      </c>
      <c r="G119" s="135">
        <v>120</v>
      </c>
      <c r="H119" s="143">
        <f t="shared" si="3"/>
        <v>3000</v>
      </c>
      <c r="I119" s="161"/>
      <c r="J119" s="118"/>
      <c r="K119" s="118"/>
      <c r="L119" s="118"/>
      <c r="M119" s="118"/>
      <c r="N119" s="118"/>
      <c r="O119" s="118"/>
    </row>
    <row r="120" spans="1:15">
      <c r="A120" s="34"/>
      <c r="B120" s="144" t="s">
        <v>336</v>
      </c>
      <c r="C120" s="137"/>
      <c r="D120" s="138"/>
      <c r="E120" s="130" t="s">
        <v>230</v>
      </c>
      <c r="F120" s="383">
        <v>25</v>
      </c>
      <c r="G120" s="135">
        <v>30</v>
      </c>
      <c r="H120" s="143">
        <f t="shared" si="3"/>
        <v>750</v>
      </c>
      <c r="I120" s="161"/>
      <c r="J120" s="118"/>
      <c r="K120" s="118"/>
      <c r="L120" s="118"/>
      <c r="M120" s="118"/>
      <c r="N120" s="118"/>
      <c r="O120" s="118"/>
    </row>
    <row r="121" spans="1:15">
      <c r="A121" s="34"/>
      <c r="B121" s="144" t="s">
        <v>337</v>
      </c>
      <c r="C121" s="137"/>
      <c r="D121" s="138"/>
      <c r="E121" s="130" t="s">
        <v>230</v>
      </c>
      <c r="F121" s="383">
        <v>25</v>
      </c>
      <c r="G121" s="135">
        <v>20</v>
      </c>
      <c r="H121" s="143">
        <f t="shared" si="3"/>
        <v>500</v>
      </c>
      <c r="I121" s="161"/>
      <c r="J121" s="118"/>
      <c r="K121" s="118"/>
      <c r="L121" s="118"/>
      <c r="M121" s="118"/>
      <c r="N121" s="118"/>
      <c r="O121" s="118"/>
    </row>
    <row r="122" spans="1:15">
      <c r="A122" s="34"/>
      <c r="B122" s="144" t="s">
        <v>338</v>
      </c>
      <c r="C122" s="137"/>
      <c r="D122" s="138"/>
      <c r="E122" s="130" t="s">
        <v>230</v>
      </c>
      <c r="F122" s="383">
        <v>24</v>
      </c>
      <c r="G122" s="135">
        <v>150</v>
      </c>
      <c r="H122" s="143">
        <f t="shared" si="3"/>
        <v>3600</v>
      </c>
      <c r="I122" s="161"/>
      <c r="J122" s="118"/>
      <c r="K122" s="118"/>
      <c r="L122" s="118"/>
      <c r="M122" s="118"/>
      <c r="N122" s="118"/>
      <c r="O122" s="118"/>
    </row>
    <row r="123" spans="1:15">
      <c r="A123" s="34"/>
      <c r="B123" s="144" t="s">
        <v>339</v>
      </c>
      <c r="C123" s="137"/>
      <c r="D123" s="138"/>
      <c r="E123" s="130" t="s">
        <v>230</v>
      </c>
      <c r="F123" s="383">
        <v>25</v>
      </c>
      <c r="G123" s="135">
        <v>360</v>
      </c>
      <c r="H123" s="143">
        <f t="shared" si="3"/>
        <v>9000</v>
      </c>
      <c r="I123" s="161"/>
      <c r="J123" s="118"/>
      <c r="K123" s="118"/>
      <c r="L123" s="118"/>
      <c r="M123" s="118"/>
      <c r="N123" s="118"/>
      <c r="O123" s="118"/>
    </row>
    <row r="124" spans="1:15">
      <c r="A124" s="64">
        <v>7</v>
      </c>
      <c r="B124" s="145" t="s">
        <v>285</v>
      </c>
      <c r="C124" s="162" t="s">
        <v>73</v>
      </c>
      <c r="D124" s="138">
        <v>346000</v>
      </c>
      <c r="E124" s="130"/>
      <c r="F124" s="59"/>
      <c r="G124" s="142"/>
      <c r="H124" s="146">
        <f>SUM(H125:H128)</f>
        <v>18090</v>
      </c>
      <c r="I124" s="161"/>
      <c r="J124" s="118"/>
      <c r="K124" s="118"/>
      <c r="L124" s="118"/>
      <c r="M124" s="118"/>
      <c r="N124" s="118"/>
      <c r="O124" s="118"/>
    </row>
    <row r="125" spans="1:15">
      <c r="A125" s="34"/>
      <c r="B125" s="144" t="s">
        <v>286</v>
      </c>
      <c r="C125" s="137"/>
      <c r="D125" s="138"/>
      <c r="E125" s="130" t="s">
        <v>230</v>
      </c>
      <c r="F125" s="59">
        <v>50</v>
      </c>
      <c r="G125" s="135">
        <v>120</v>
      </c>
      <c r="H125" s="143">
        <f>F125*G125</f>
        <v>6000</v>
      </c>
      <c r="I125" s="161"/>
      <c r="J125" s="118"/>
      <c r="K125" s="118"/>
      <c r="L125" s="118"/>
      <c r="M125" s="118"/>
      <c r="N125" s="118"/>
      <c r="O125" s="118"/>
    </row>
    <row r="126" spans="1:15">
      <c r="A126" s="34"/>
      <c r="B126" s="144" t="s">
        <v>288</v>
      </c>
      <c r="C126" s="137"/>
      <c r="D126" s="138"/>
      <c r="E126" s="130" t="s">
        <v>230</v>
      </c>
      <c r="F126" s="383">
        <v>51.5</v>
      </c>
      <c r="G126" s="135">
        <v>60</v>
      </c>
      <c r="H126" s="143">
        <f>F126*G126</f>
        <v>3090</v>
      </c>
      <c r="I126" s="161"/>
      <c r="J126" s="118"/>
      <c r="K126" s="118"/>
      <c r="L126" s="118"/>
      <c r="M126" s="118"/>
      <c r="N126" s="118"/>
      <c r="O126" s="118"/>
    </row>
    <row r="127" spans="1:15">
      <c r="A127" s="34"/>
      <c r="B127" s="144" t="s">
        <v>290</v>
      </c>
      <c r="C127" s="137"/>
      <c r="D127" s="138"/>
      <c r="E127" s="130" t="s">
        <v>230</v>
      </c>
      <c r="F127" s="383">
        <v>48</v>
      </c>
      <c r="G127" s="135">
        <v>70</v>
      </c>
      <c r="H127" s="143">
        <f>F127*G127</f>
        <v>3360</v>
      </c>
      <c r="I127" s="161"/>
      <c r="J127" s="118"/>
      <c r="K127" s="118"/>
      <c r="L127" s="118"/>
      <c r="M127" s="118"/>
      <c r="N127" s="118"/>
      <c r="O127" s="118"/>
    </row>
    <row r="128" spans="1:15">
      <c r="A128" s="34"/>
      <c r="B128" s="144" t="s">
        <v>340</v>
      </c>
      <c r="C128" s="137"/>
      <c r="D128" s="138"/>
      <c r="E128" s="130" t="s">
        <v>230</v>
      </c>
      <c r="F128" s="383">
        <v>47</v>
      </c>
      <c r="G128" s="135">
        <v>120</v>
      </c>
      <c r="H128" s="143">
        <f>F128*G128</f>
        <v>5640</v>
      </c>
      <c r="I128" s="161"/>
      <c r="J128" s="118"/>
      <c r="K128" s="118"/>
      <c r="L128" s="118"/>
      <c r="M128" s="118"/>
      <c r="N128" s="118"/>
      <c r="O128" s="118"/>
    </row>
    <row r="129" spans="1:15">
      <c r="A129" s="73"/>
      <c r="B129" s="100" t="s">
        <v>188</v>
      </c>
      <c r="C129" s="166"/>
      <c r="D129" s="101"/>
      <c r="E129" s="73"/>
      <c r="F129" s="102"/>
      <c r="G129" s="102"/>
      <c r="H129" s="167">
        <f>H26+H27+H58+H70+H78+H106+H124</f>
        <v>793095.99651655799</v>
      </c>
      <c r="I129" s="168"/>
      <c r="J129" s="118"/>
      <c r="K129" s="118"/>
      <c r="L129" s="118"/>
      <c r="M129" s="118"/>
      <c r="N129" s="118"/>
      <c r="O129" s="118"/>
    </row>
    <row r="130" spans="1:15" s="83" customFormat="1">
      <c r="A130" s="24"/>
      <c r="B130" s="169"/>
      <c r="C130" s="169"/>
      <c r="D130" s="108"/>
      <c r="E130" s="24"/>
      <c r="F130" s="109"/>
      <c r="G130" s="109"/>
      <c r="H130" s="170"/>
      <c r="I130" s="82"/>
      <c r="J130" s="82"/>
      <c r="K130" s="82"/>
    </row>
    <row r="132" spans="1:15">
      <c r="B132" s="171" t="s">
        <v>341</v>
      </c>
      <c r="H132" s="172">
        <f>H13+H20+H129</f>
        <v>852603.99651655799</v>
      </c>
    </row>
  </sheetData>
  <mergeCells count="4">
    <mergeCell ref="A2:H2"/>
    <mergeCell ref="A4:H4"/>
    <mergeCell ref="A5:H5"/>
    <mergeCell ref="A6:H6"/>
  </mergeCells>
  <pageMargins left="0.70866141732283472" right="0.70866141732283472" top="0.35433070866141736" bottom="0.74803149606299213" header="0.31496062992125984" footer="0.31496062992125984"/>
  <pageSetup paperSize="9" scale="68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Normal="100" zoomScaleSheetLayoutView="100" workbookViewId="0">
      <selection activeCell="F35" sqref="F35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3.14062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3.14062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3.14062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3.14062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3.14062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3.14062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3.14062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3.14062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3.14062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3.14062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3.14062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3.14062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3.14062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3.14062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3.14062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3.14062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3.14062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3.14062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3.14062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3.14062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3.14062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3.14062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3.14062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3.14062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3.14062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3.14062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3.14062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3.14062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3.14062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3.14062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3.14062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3.14062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3.14062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3.14062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3.14062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3.14062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3.14062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3.14062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3.14062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3.14062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3.14062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3.14062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3.14062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3.14062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3.14062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3.14062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3.14062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3.14062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3.14062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3.14062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3.14062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3.14062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3.14062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3.14062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3.14062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3.14062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3.14062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3.14062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3.14062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3.14062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3.14062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3.14062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3.14062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3.140625" style="28" bestFit="1" customWidth="1"/>
    <col min="16139" max="16384" width="9.140625" style="28"/>
  </cols>
  <sheetData>
    <row r="1" spans="1:12" ht="9.75" customHeight="1">
      <c r="A1" s="24"/>
      <c r="B1" s="25"/>
      <c r="C1" s="25"/>
      <c r="D1" s="25"/>
      <c r="E1" s="25"/>
      <c r="F1" s="25"/>
      <c r="G1" s="25"/>
      <c r="H1" s="26"/>
    </row>
    <row r="2" spans="1:12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2">
      <c r="A3" s="24"/>
      <c r="B3" s="25"/>
      <c r="C3" s="25"/>
      <c r="D3" s="29"/>
      <c r="E3" s="29"/>
      <c r="F3" s="25"/>
      <c r="G3" s="25"/>
      <c r="H3" s="26"/>
    </row>
    <row r="4" spans="1:12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2" ht="12.75" customHeight="1">
      <c r="A5" s="631" t="s">
        <v>384</v>
      </c>
      <c r="B5" s="631"/>
      <c r="C5" s="631"/>
      <c r="D5" s="631"/>
      <c r="E5" s="631"/>
      <c r="F5" s="631"/>
      <c r="G5" s="631"/>
      <c r="H5" s="631"/>
    </row>
    <row r="6" spans="1:12" ht="38.25" customHeight="1">
      <c r="A6" s="631" t="s">
        <v>125</v>
      </c>
      <c r="B6" s="631"/>
      <c r="C6" s="631"/>
      <c r="D6" s="631"/>
      <c r="E6" s="631"/>
      <c r="F6" s="631"/>
      <c r="G6" s="631"/>
      <c r="H6" s="631"/>
    </row>
    <row r="7" spans="1:12" ht="12.75" customHeight="1">
      <c r="A7" s="153"/>
      <c r="B7" s="153"/>
      <c r="C7" s="153"/>
      <c r="D7" s="153"/>
      <c r="E7" s="153"/>
      <c r="F7" s="153"/>
      <c r="G7" s="153"/>
      <c r="H7" s="153"/>
    </row>
    <row r="8" spans="1:12" ht="12.75" customHeight="1">
      <c r="A8" s="24"/>
      <c r="B8" s="85"/>
      <c r="C8" s="85"/>
      <c r="D8" s="29" t="s">
        <v>298</v>
      </c>
      <c r="E8" s="29"/>
      <c r="F8" s="84"/>
      <c r="G8" s="84"/>
      <c r="H8" s="81"/>
    </row>
    <row r="9" spans="1:12" ht="12.75" customHeight="1">
      <c r="A9" s="24"/>
      <c r="B9" s="85"/>
      <c r="C9" s="85"/>
      <c r="D9" s="29"/>
      <c r="E9" s="29"/>
      <c r="F9" s="84"/>
      <c r="G9" s="84"/>
      <c r="H9" s="81"/>
    </row>
    <row r="10" spans="1:12" ht="25.5">
      <c r="A10" s="35" t="s">
        <v>227</v>
      </c>
      <c r="B10" s="66" t="s">
        <v>178</v>
      </c>
      <c r="C10" s="35" t="s">
        <v>179</v>
      </c>
      <c r="D10" s="35" t="s">
        <v>180</v>
      </c>
      <c r="E10" s="35" t="s">
        <v>181</v>
      </c>
      <c r="F10" s="35" t="s">
        <v>203</v>
      </c>
      <c r="G10" s="119" t="s">
        <v>228</v>
      </c>
      <c r="H10" s="36" t="s">
        <v>184</v>
      </c>
      <c r="I10" s="140"/>
      <c r="J10" s="28"/>
      <c r="K10" s="28"/>
    </row>
    <row r="11" spans="1:12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59">
        <v>8</v>
      </c>
      <c r="I11" s="140"/>
      <c r="J11" s="28"/>
      <c r="K11" s="28"/>
    </row>
    <row r="12" spans="1:12">
      <c r="A12" s="64">
        <v>1</v>
      </c>
      <c r="B12" s="157" t="s">
        <v>299</v>
      </c>
      <c r="C12" s="66" t="s">
        <v>73</v>
      </c>
      <c r="D12" s="64">
        <v>342000</v>
      </c>
      <c r="E12" s="34"/>
      <c r="F12" s="59"/>
      <c r="G12" s="158"/>
      <c r="H12" s="221">
        <f>SUM(H13:H43)</f>
        <v>1310419</v>
      </c>
      <c r="I12" s="28"/>
      <c r="J12" s="227"/>
      <c r="K12" s="28"/>
      <c r="L12" s="340"/>
    </row>
    <row r="13" spans="1:12">
      <c r="A13" s="34"/>
      <c r="B13" s="337" t="s">
        <v>385</v>
      </c>
      <c r="C13" s="66"/>
      <c r="D13" s="64"/>
      <c r="E13" s="34" t="s">
        <v>233</v>
      </c>
      <c r="F13" s="59">
        <v>200</v>
      </c>
      <c r="G13" s="365">
        <v>54.78</v>
      </c>
      <c r="H13" s="72">
        <f>F13*G13</f>
        <v>10956</v>
      </c>
      <c r="I13" s="28"/>
      <c r="J13" s="28"/>
      <c r="K13" s="28"/>
      <c r="L13" s="340"/>
    </row>
    <row r="14" spans="1:12">
      <c r="A14" s="34"/>
      <c r="B14" s="337" t="s">
        <v>386</v>
      </c>
      <c r="C14" s="66"/>
      <c r="D14" s="64"/>
      <c r="E14" s="34" t="s">
        <v>233</v>
      </c>
      <c r="F14" s="363">
        <v>200</v>
      </c>
      <c r="G14" s="365">
        <v>56</v>
      </c>
      <c r="H14" s="72">
        <f t="shared" ref="H14:H43" si="0">F14*G14</f>
        <v>11200</v>
      </c>
      <c r="I14" s="28"/>
      <c r="J14" s="28"/>
      <c r="K14" s="28"/>
      <c r="L14" s="340"/>
    </row>
    <row r="15" spans="1:12">
      <c r="A15" s="34"/>
      <c r="B15" s="337" t="s">
        <v>387</v>
      </c>
      <c r="C15" s="66"/>
      <c r="D15" s="64"/>
      <c r="E15" s="34" t="s">
        <v>233</v>
      </c>
      <c r="F15" s="363">
        <v>200</v>
      </c>
      <c r="G15" s="365">
        <v>47.36</v>
      </c>
      <c r="H15" s="72">
        <f t="shared" si="0"/>
        <v>9472</v>
      </c>
      <c r="I15" s="28"/>
      <c r="J15" s="28"/>
      <c r="K15" s="28"/>
      <c r="L15" s="340"/>
    </row>
    <row r="16" spans="1:12">
      <c r="A16" s="34"/>
      <c r="B16" s="337" t="s">
        <v>388</v>
      </c>
      <c r="C16" s="66"/>
      <c r="D16" s="64"/>
      <c r="E16" s="34" t="s">
        <v>233</v>
      </c>
      <c r="F16" s="363">
        <v>200</v>
      </c>
      <c r="G16" s="365">
        <v>89.48</v>
      </c>
      <c r="H16" s="72">
        <f t="shared" si="0"/>
        <v>17896</v>
      </c>
      <c r="I16" s="28"/>
      <c r="J16" s="28"/>
      <c r="K16" s="28"/>
      <c r="L16" s="340"/>
    </row>
    <row r="17" spans="1:12">
      <c r="A17" s="34"/>
      <c r="B17" s="337" t="s">
        <v>389</v>
      </c>
      <c r="C17" s="66"/>
      <c r="D17" s="64"/>
      <c r="E17" s="34" t="s">
        <v>233</v>
      </c>
      <c r="F17" s="363">
        <v>200</v>
      </c>
      <c r="G17" s="365">
        <v>58.43</v>
      </c>
      <c r="H17" s="72">
        <f t="shared" si="0"/>
        <v>11686</v>
      </c>
      <c r="I17" s="28"/>
      <c r="J17" s="28"/>
      <c r="K17" s="28"/>
      <c r="L17" s="340"/>
    </row>
    <row r="18" spans="1:12">
      <c r="A18" s="34"/>
      <c r="B18" s="337" t="s">
        <v>390</v>
      </c>
      <c r="C18" s="66"/>
      <c r="D18" s="64"/>
      <c r="E18" s="34" t="s">
        <v>233</v>
      </c>
      <c r="F18" s="363">
        <v>200</v>
      </c>
      <c r="G18" s="365">
        <v>54.78</v>
      </c>
      <c r="H18" s="72">
        <f t="shared" si="0"/>
        <v>10956</v>
      </c>
      <c r="I18" s="28"/>
      <c r="J18" s="28"/>
      <c r="K18" s="28"/>
      <c r="L18" s="340"/>
    </row>
    <row r="19" spans="1:12" ht="38.25">
      <c r="A19" s="34"/>
      <c r="B19" s="334" t="s">
        <v>597</v>
      </c>
      <c r="C19" s="66"/>
      <c r="D19" s="64"/>
      <c r="E19" s="34" t="s">
        <v>233</v>
      </c>
      <c r="F19" s="363">
        <v>200</v>
      </c>
      <c r="G19" s="365">
        <v>173.57</v>
      </c>
      <c r="H19" s="72">
        <f t="shared" si="0"/>
        <v>34714</v>
      </c>
      <c r="I19" s="28"/>
      <c r="J19" s="28"/>
      <c r="K19" s="28"/>
      <c r="L19" s="340"/>
    </row>
    <row r="20" spans="1:12">
      <c r="A20" s="34"/>
      <c r="B20" s="337" t="s">
        <v>608</v>
      </c>
      <c r="C20" s="66"/>
      <c r="D20" s="64"/>
      <c r="E20" s="34" t="s">
        <v>233</v>
      </c>
      <c r="F20" s="363">
        <v>200</v>
      </c>
      <c r="G20" s="365">
        <v>176.52</v>
      </c>
      <c r="H20" s="72">
        <f t="shared" si="0"/>
        <v>35304</v>
      </c>
      <c r="I20" s="28"/>
      <c r="J20" s="28"/>
      <c r="K20" s="28"/>
      <c r="L20" s="340"/>
    </row>
    <row r="21" spans="1:12">
      <c r="A21" s="34"/>
      <c r="B21" s="338" t="s">
        <v>599</v>
      </c>
      <c r="C21" s="66"/>
      <c r="D21" s="64"/>
      <c r="E21" s="34" t="s">
        <v>233</v>
      </c>
      <c r="F21" s="363">
        <v>200</v>
      </c>
      <c r="G21" s="365">
        <v>231.3</v>
      </c>
      <c r="H21" s="72">
        <f t="shared" si="0"/>
        <v>46260</v>
      </c>
      <c r="I21" s="28"/>
      <c r="J21" s="28"/>
      <c r="K21" s="28"/>
      <c r="L21" s="340"/>
    </row>
    <row r="22" spans="1:12" ht="25.5">
      <c r="A22" s="34"/>
      <c r="B22" s="338" t="s">
        <v>566</v>
      </c>
      <c r="C22" s="66"/>
      <c r="D22" s="64"/>
      <c r="E22" s="34" t="s">
        <v>236</v>
      </c>
      <c r="F22" s="363">
        <v>200</v>
      </c>
      <c r="G22" s="365">
        <v>146.08000000000001</v>
      </c>
      <c r="H22" s="72">
        <f t="shared" si="0"/>
        <v>29216.000000000004</v>
      </c>
      <c r="I22" s="28"/>
      <c r="J22" s="28"/>
      <c r="K22" s="28"/>
      <c r="L22" s="340"/>
    </row>
    <row r="23" spans="1:12">
      <c r="A23" s="34"/>
      <c r="B23" s="337" t="s">
        <v>609</v>
      </c>
      <c r="C23" s="66"/>
      <c r="D23" s="64"/>
      <c r="E23" s="34" t="s">
        <v>233</v>
      </c>
      <c r="F23" s="363">
        <v>200</v>
      </c>
      <c r="G23" s="365">
        <v>377.38</v>
      </c>
      <c r="H23" s="72">
        <f t="shared" si="0"/>
        <v>75476</v>
      </c>
      <c r="I23" s="28"/>
      <c r="J23" s="28"/>
      <c r="K23" s="28"/>
      <c r="L23" s="340"/>
    </row>
    <row r="24" spans="1:12">
      <c r="A24" s="34"/>
      <c r="B24" s="337" t="s">
        <v>594</v>
      </c>
      <c r="C24" s="66"/>
      <c r="D24" s="64"/>
      <c r="E24" s="34" t="s">
        <v>233</v>
      </c>
      <c r="F24" s="363">
        <v>200</v>
      </c>
      <c r="G24" s="365">
        <v>399.3</v>
      </c>
      <c r="H24" s="72">
        <f t="shared" si="0"/>
        <v>79860</v>
      </c>
      <c r="I24" s="28"/>
      <c r="J24" s="28"/>
      <c r="K24" s="28"/>
      <c r="L24" s="340"/>
    </row>
    <row r="25" spans="1:12">
      <c r="A25" s="34"/>
      <c r="B25" s="337" t="s">
        <v>610</v>
      </c>
      <c r="C25" s="66"/>
      <c r="D25" s="64"/>
      <c r="E25" s="34" t="s">
        <v>233</v>
      </c>
      <c r="F25" s="363">
        <v>200</v>
      </c>
      <c r="G25" s="366">
        <v>316.52</v>
      </c>
      <c r="H25" s="72">
        <f t="shared" si="0"/>
        <v>63304</v>
      </c>
      <c r="I25" s="28"/>
      <c r="J25" s="28"/>
      <c r="K25" s="28"/>
      <c r="L25" s="341"/>
    </row>
    <row r="26" spans="1:12">
      <c r="A26" s="34"/>
      <c r="B26" s="337" t="s">
        <v>595</v>
      </c>
      <c r="C26" s="66"/>
      <c r="D26" s="64"/>
      <c r="E26" s="34" t="s">
        <v>233</v>
      </c>
      <c r="F26" s="363">
        <v>200</v>
      </c>
      <c r="G26" s="365">
        <v>413.91</v>
      </c>
      <c r="H26" s="72">
        <f t="shared" si="0"/>
        <v>82782</v>
      </c>
      <c r="I26" s="28"/>
      <c r="J26" s="28"/>
      <c r="K26" s="28"/>
      <c r="L26" s="341"/>
    </row>
    <row r="27" spans="1:12">
      <c r="A27" s="34"/>
      <c r="B27" s="337" t="s">
        <v>611</v>
      </c>
      <c r="C27" s="66"/>
      <c r="D27" s="64"/>
      <c r="E27" s="34" t="s">
        <v>236</v>
      </c>
      <c r="F27" s="363">
        <v>200</v>
      </c>
      <c r="G27" s="365">
        <v>121.74</v>
      </c>
      <c r="H27" s="72">
        <f t="shared" si="0"/>
        <v>24348</v>
      </c>
      <c r="I27" s="28"/>
      <c r="J27" s="28"/>
      <c r="K27" s="28"/>
      <c r="L27" s="340"/>
    </row>
    <row r="28" spans="1:12">
      <c r="A28" s="34"/>
      <c r="B28" s="337" t="s">
        <v>612</v>
      </c>
      <c r="C28" s="66"/>
      <c r="D28" s="64"/>
      <c r="E28" s="34" t="s">
        <v>236</v>
      </c>
      <c r="F28" s="363">
        <v>200</v>
      </c>
      <c r="G28" s="365">
        <v>172.99</v>
      </c>
      <c r="H28" s="72">
        <f t="shared" si="0"/>
        <v>34598</v>
      </c>
      <c r="I28" s="28"/>
      <c r="J28" s="28"/>
      <c r="K28" s="28"/>
      <c r="L28" s="340"/>
    </row>
    <row r="29" spans="1:12">
      <c r="A29" s="34"/>
      <c r="B29" s="337" t="s">
        <v>613</v>
      </c>
      <c r="C29" s="66"/>
      <c r="D29" s="64"/>
      <c r="E29" s="34" t="s">
        <v>233</v>
      </c>
      <c r="F29" s="363">
        <v>200</v>
      </c>
      <c r="G29" s="366">
        <v>550.86</v>
      </c>
      <c r="H29" s="72">
        <f t="shared" si="0"/>
        <v>110172</v>
      </c>
      <c r="I29" s="28"/>
      <c r="J29" s="28"/>
      <c r="K29" s="28"/>
      <c r="L29" s="341"/>
    </row>
    <row r="30" spans="1:12">
      <c r="A30" s="34"/>
      <c r="B30" s="337" t="s">
        <v>391</v>
      </c>
      <c r="C30" s="66"/>
      <c r="D30" s="64"/>
      <c r="E30" s="34" t="s">
        <v>233</v>
      </c>
      <c r="F30" s="363">
        <v>200</v>
      </c>
      <c r="G30" s="365">
        <v>645.21</v>
      </c>
      <c r="H30" s="72">
        <f t="shared" si="0"/>
        <v>129042</v>
      </c>
      <c r="I30" s="28"/>
      <c r="J30" s="28"/>
      <c r="K30" s="28"/>
      <c r="L30" s="340"/>
    </row>
    <row r="31" spans="1:12">
      <c r="A31" s="34"/>
      <c r="B31" s="337" t="s">
        <v>614</v>
      </c>
      <c r="C31" s="66"/>
      <c r="D31" s="64"/>
      <c r="E31" s="34" t="s">
        <v>233</v>
      </c>
      <c r="F31" s="363">
        <v>200</v>
      </c>
      <c r="G31" s="365">
        <v>304.33999999999997</v>
      </c>
      <c r="H31" s="72">
        <f t="shared" si="0"/>
        <v>60867.999999999993</v>
      </c>
      <c r="I31" s="28"/>
      <c r="J31" s="28"/>
      <c r="K31" s="28"/>
      <c r="L31" s="340"/>
    </row>
    <row r="32" spans="1:12">
      <c r="A32" s="34"/>
      <c r="B32" s="337" t="s">
        <v>392</v>
      </c>
      <c r="C32" s="66"/>
      <c r="D32" s="64"/>
      <c r="E32" s="34" t="s">
        <v>233</v>
      </c>
      <c r="F32" s="363">
        <v>200</v>
      </c>
      <c r="G32" s="366">
        <v>754.77</v>
      </c>
      <c r="H32" s="72">
        <f t="shared" si="0"/>
        <v>150954</v>
      </c>
      <c r="I32" s="28"/>
      <c r="J32" s="28"/>
      <c r="K32" s="28"/>
      <c r="L32" s="341"/>
    </row>
    <row r="33" spans="1:15">
      <c r="A33" s="34"/>
      <c r="B33" s="337" t="s">
        <v>393</v>
      </c>
      <c r="C33" s="66"/>
      <c r="D33" s="64"/>
      <c r="E33" s="34" t="s">
        <v>236</v>
      </c>
      <c r="F33" s="363">
        <v>200</v>
      </c>
      <c r="G33" s="365">
        <v>194.61</v>
      </c>
      <c r="H33" s="72">
        <f t="shared" si="0"/>
        <v>38922</v>
      </c>
      <c r="I33" s="28"/>
      <c r="J33" s="28"/>
      <c r="K33" s="28"/>
      <c r="L33" s="340"/>
    </row>
    <row r="34" spans="1:15">
      <c r="A34" s="34"/>
      <c r="B34" s="337" t="s">
        <v>615</v>
      </c>
      <c r="C34" s="66"/>
      <c r="D34" s="64"/>
      <c r="E34" s="34" t="s">
        <v>234</v>
      </c>
      <c r="F34" s="363">
        <v>200.42946428571</v>
      </c>
      <c r="G34" s="367">
        <v>11.2</v>
      </c>
      <c r="H34" s="72">
        <f t="shared" si="0"/>
        <v>2244.8099999999517</v>
      </c>
      <c r="I34" s="28"/>
      <c r="J34" s="28"/>
      <c r="K34" s="28"/>
      <c r="L34" s="340"/>
    </row>
    <row r="35" spans="1:15" ht="60">
      <c r="A35" s="34"/>
      <c r="B35" s="339" t="s">
        <v>606</v>
      </c>
      <c r="C35" s="66"/>
      <c r="D35" s="64"/>
      <c r="E35" s="34" t="s">
        <v>233</v>
      </c>
      <c r="F35" s="363">
        <v>200</v>
      </c>
      <c r="G35" s="365">
        <v>94.95</v>
      </c>
      <c r="H35" s="72">
        <f t="shared" si="0"/>
        <v>18990</v>
      </c>
      <c r="I35" s="28"/>
      <c r="J35" s="28"/>
      <c r="K35" s="28"/>
      <c r="L35" s="340"/>
    </row>
    <row r="36" spans="1:15">
      <c r="A36" s="34"/>
      <c r="B36" s="337" t="s">
        <v>394</v>
      </c>
      <c r="C36" s="66"/>
      <c r="D36" s="64"/>
      <c r="E36" s="34" t="s">
        <v>233</v>
      </c>
      <c r="F36" s="363">
        <v>200</v>
      </c>
      <c r="G36" s="365">
        <v>233.74</v>
      </c>
      <c r="H36" s="72">
        <f t="shared" si="0"/>
        <v>46748</v>
      </c>
      <c r="I36" s="28"/>
      <c r="J36" s="28"/>
      <c r="K36" s="28"/>
      <c r="L36" s="340"/>
    </row>
    <row r="37" spans="1:15">
      <c r="A37" s="34"/>
      <c r="B37" s="337" t="s">
        <v>395</v>
      </c>
      <c r="C37" s="66"/>
      <c r="D37" s="64"/>
      <c r="E37" s="34" t="s">
        <v>233</v>
      </c>
      <c r="F37" s="363">
        <v>200</v>
      </c>
      <c r="G37" s="365">
        <v>636.67999999999995</v>
      </c>
      <c r="H37" s="72">
        <f t="shared" si="0"/>
        <v>127335.99999999999</v>
      </c>
      <c r="I37" s="28"/>
      <c r="J37" s="28"/>
      <c r="K37" s="28"/>
      <c r="L37" s="340"/>
    </row>
    <row r="38" spans="1:15">
      <c r="A38" s="34"/>
      <c r="B38" s="337" t="s">
        <v>396</v>
      </c>
      <c r="C38" s="66"/>
      <c r="D38" s="64"/>
      <c r="E38" s="34" t="s">
        <v>233</v>
      </c>
      <c r="F38" s="59">
        <v>10</v>
      </c>
      <c r="G38" s="365">
        <v>1095.6300000000001</v>
      </c>
      <c r="H38" s="72">
        <f t="shared" si="0"/>
        <v>10956.300000000001</v>
      </c>
      <c r="I38" s="28"/>
      <c r="J38" s="28"/>
      <c r="K38" s="28"/>
      <c r="L38" s="340"/>
    </row>
    <row r="39" spans="1:15">
      <c r="A39" s="34"/>
      <c r="B39" s="337" t="s">
        <v>243</v>
      </c>
      <c r="C39" s="66"/>
      <c r="D39" s="64"/>
      <c r="E39" s="34" t="s">
        <v>233</v>
      </c>
      <c r="F39" s="59">
        <v>10</v>
      </c>
      <c r="G39" s="365">
        <v>648.86</v>
      </c>
      <c r="H39" s="72">
        <f t="shared" si="0"/>
        <v>6488.6</v>
      </c>
      <c r="I39" s="28"/>
      <c r="J39" s="28"/>
      <c r="K39" s="28"/>
      <c r="L39" s="340"/>
    </row>
    <row r="40" spans="1:15">
      <c r="A40" s="34"/>
      <c r="B40" s="337" t="s">
        <v>397</v>
      </c>
      <c r="C40" s="66"/>
      <c r="D40" s="64"/>
      <c r="E40" s="34" t="s">
        <v>233</v>
      </c>
      <c r="F40" s="59">
        <v>10</v>
      </c>
      <c r="G40" s="365">
        <v>1947.79</v>
      </c>
      <c r="H40" s="72">
        <f t="shared" si="0"/>
        <v>19477.900000000001</v>
      </c>
      <c r="I40" s="28"/>
      <c r="J40" s="28"/>
      <c r="K40" s="28"/>
      <c r="L40" s="340"/>
    </row>
    <row r="41" spans="1:15">
      <c r="A41" s="34"/>
      <c r="B41" s="337" t="s">
        <v>607</v>
      </c>
      <c r="C41" s="66"/>
      <c r="D41" s="64"/>
      <c r="E41" s="34" t="s">
        <v>233</v>
      </c>
      <c r="F41" s="59">
        <v>5</v>
      </c>
      <c r="G41" s="365">
        <v>328.69</v>
      </c>
      <c r="H41" s="72">
        <f t="shared" si="0"/>
        <v>1643.45</v>
      </c>
      <c r="I41" s="28"/>
      <c r="J41" s="28"/>
      <c r="K41" s="28"/>
      <c r="L41" s="340"/>
    </row>
    <row r="42" spans="1:15">
      <c r="A42" s="34"/>
      <c r="B42" s="337" t="s">
        <v>616</v>
      </c>
      <c r="C42" s="66"/>
      <c r="D42" s="64"/>
      <c r="E42" s="34" t="s">
        <v>233</v>
      </c>
      <c r="F42" s="59">
        <v>1</v>
      </c>
      <c r="G42" s="365">
        <v>3165.16</v>
      </c>
      <c r="H42" s="72">
        <f t="shared" si="0"/>
        <v>3165.16</v>
      </c>
      <c r="I42" s="28"/>
      <c r="J42" s="28"/>
      <c r="K42" s="28"/>
      <c r="L42" s="340"/>
    </row>
    <row r="43" spans="1:15">
      <c r="A43" s="34"/>
      <c r="B43" s="337" t="s">
        <v>617</v>
      </c>
      <c r="C43" s="66"/>
      <c r="D43" s="64"/>
      <c r="E43" s="34" t="s">
        <v>233</v>
      </c>
      <c r="F43" s="59">
        <v>201</v>
      </c>
      <c r="G43" s="365">
        <v>26.78</v>
      </c>
      <c r="H43" s="72">
        <f t="shared" si="0"/>
        <v>5382.7800000000007</v>
      </c>
      <c r="I43" s="28"/>
      <c r="J43" s="28"/>
      <c r="K43" s="28"/>
      <c r="L43" s="340"/>
    </row>
    <row r="44" spans="1:15">
      <c r="A44" s="73"/>
      <c r="B44" s="100" t="s">
        <v>188</v>
      </c>
      <c r="C44" s="166"/>
      <c r="D44" s="101"/>
      <c r="E44" s="73"/>
      <c r="F44" s="102"/>
      <c r="G44" s="102"/>
      <c r="H44" s="167">
        <f>H12</f>
        <v>1310419</v>
      </c>
      <c r="I44" s="168"/>
      <c r="J44" s="118"/>
      <c r="K44" s="118"/>
      <c r="L44" s="118"/>
      <c r="M44" s="118"/>
      <c r="N44" s="118"/>
      <c r="O44" s="118"/>
    </row>
    <row r="45" spans="1:15" s="83" customFormat="1">
      <c r="A45" s="24"/>
      <c r="B45" s="169"/>
      <c r="C45" s="169"/>
      <c r="D45" s="108"/>
      <c r="E45" s="24"/>
      <c r="F45" s="109"/>
      <c r="G45" s="109"/>
      <c r="H45" s="170"/>
      <c r="I45" s="82"/>
      <c r="J45" s="82"/>
      <c r="K45" s="82"/>
    </row>
    <row r="47" spans="1:15">
      <c r="B47" s="171" t="s">
        <v>341</v>
      </c>
      <c r="H47" s="172">
        <f>H44</f>
        <v>1310419</v>
      </c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Normal="100" zoomScaleSheetLayoutView="100" workbookViewId="0">
      <selection activeCell="F35" sqref="F35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12" ht="9.75" customHeight="1">
      <c r="A1" s="24"/>
      <c r="B1" s="25"/>
      <c r="C1" s="25"/>
      <c r="D1" s="25"/>
      <c r="E1" s="25"/>
      <c r="F1" s="25"/>
      <c r="G1" s="25"/>
      <c r="H1" s="26"/>
    </row>
    <row r="2" spans="1:12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2">
      <c r="A3" s="24"/>
      <c r="B3" s="25"/>
      <c r="C3" s="25"/>
      <c r="D3" s="29"/>
      <c r="E3" s="29"/>
      <c r="F3" s="25"/>
      <c r="G3" s="25"/>
      <c r="H3" s="26"/>
    </row>
    <row r="4" spans="1:12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2" ht="12.75" customHeight="1">
      <c r="A5" s="631" t="s">
        <v>565</v>
      </c>
      <c r="B5" s="631"/>
      <c r="C5" s="631"/>
      <c r="D5" s="631"/>
      <c r="E5" s="631"/>
      <c r="F5" s="631"/>
      <c r="G5" s="631"/>
      <c r="H5" s="631"/>
    </row>
    <row r="6" spans="1:12" ht="34.5" customHeight="1">
      <c r="A6" s="631" t="s">
        <v>125</v>
      </c>
      <c r="B6" s="631"/>
      <c r="C6" s="631"/>
      <c r="D6" s="631"/>
      <c r="E6" s="631"/>
      <c r="F6" s="631"/>
      <c r="G6" s="631"/>
      <c r="H6" s="631"/>
    </row>
    <row r="7" spans="1:12" ht="12.75" customHeight="1">
      <c r="A7" s="153"/>
      <c r="B7" s="153"/>
      <c r="C7" s="153"/>
      <c r="D7" s="153"/>
      <c r="E7" s="153"/>
      <c r="F7" s="153"/>
      <c r="G7" s="153"/>
      <c r="H7" s="153"/>
    </row>
    <row r="8" spans="1:12" ht="12.75" customHeight="1">
      <c r="A8" s="24"/>
      <c r="B8" s="85"/>
      <c r="C8" s="85"/>
      <c r="D8" s="29" t="s">
        <v>298</v>
      </c>
      <c r="E8" s="29"/>
      <c r="F8" s="84"/>
      <c r="G8" s="84"/>
      <c r="H8" s="81"/>
    </row>
    <row r="9" spans="1:12" ht="12.75" customHeight="1">
      <c r="A9" s="24"/>
      <c r="B9" s="85"/>
      <c r="C9" s="85"/>
      <c r="D9" s="29"/>
      <c r="E9" s="29"/>
      <c r="F9" s="84"/>
      <c r="G9" s="84"/>
      <c r="H9" s="81"/>
    </row>
    <row r="10" spans="1:12" ht="25.5">
      <c r="A10" s="35" t="s">
        <v>227</v>
      </c>
      <c r="B10" s="66" t="s">
        <v>178</v>
      </c>
      <c r="C10" s="35" t="s">
        <v>179</v>
      </c>
      <c r="D10" s="35" t="s">
        <v>180</v>
      </c>
      <c r="E10" s="35" t="s">
        <v>181</v>
      </c>
      <c r="F10" s="35" t="s">
        <v>203</v>
      </c>
      <c r="G10" s="119" t="s">
        <v>228</v>
      </c>
      <c r="H10" s="36" t="s">
        <v>184</v>
      </c>
      <c r="I10" s="140"/>
      <c r="J10" s="28"/>
      <c r="K10" s="28"/>
    </row>
    <row r="11" spans="1:12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59">
        <v>8</v>
      </c>
      <c r="I11" s="140"/>
      <c r="J11" s="28"/>
      <c r="K11" s="28"/>
      <c r="L11" s="118"/>
    </row>
    <row r="12" spans="1:12">
      <c r="A12" s="64">
        <v>1</v>
      </c>
      <c r="B12" s="157" t="s">
        <v>299</v>
      </c>
      <c r="C12" s="66" t="s">
        <v>73</v>
      </c>
      <c r="D12" s="64">
        <v>342000</v>
      </c>
      <c r="E12" s="34"/>
      <c r="F12" s="59"/>
      <c r="G12" s="158"/>
      <c r="H12" s="221">
        <f>SUM(H13:H43)</f>
        <v>113933.99541044777</v>
      </c>
      <c r="I12" s="28"/>
      <c r="J12" s="28"/>
      <c r="K12" s="28"/>
      <c r="L12" s="118"/>
    </row>
    <row r="13" spans="1:12">
      <c r="A13" s="34"/>
      <c r="B13" s="337" t="s">
        <v>385</v>
      </c>
      <c r="C13" s="66"/>
      <c r="D13" s="64"/>
      <c r="E13" s="34" t="s">
        <v>233</v>
      </c>
      <c r="F13" s="59">
        <v>6</v>
      </c>
      <c r="G13" s="360">
        <v>69.64</v>
      </c>
      <c r="H13" s="72">
        <f>F13*G13</f>
        <v>417.84000000000003</v>
      </c>
      <c r="I13" s="28"/>
      <c r="J13" s="28"/>
      <c r="K13" s="28"/>
      <c r="L13" s="340"/>
    </row>
    <row r="14" spans="1:12">
      <c r="A14" s="34"/>
      <c r="B14" s="337" t="s">
        <v>386</v>
      </c>
      <c r="C14" s="66"/>
      <c r="D14" s="64"/>
      <c r="E14" s="34" t="s">
        <v>233</v>
      </c>
      <c r="F14" s="359">
        <v>6</v>
      </c>
      <c r="G14" s="360">
        <v>71.12</v>
      </c>
      <c r="H14" s="72">
        <f t="shared" ref="H14:H43" si="0">F14*G14</f>
        <v>426.72</v>
      </c>
      <c r="I14" s="28"/>
      <c r="J14" s="28"/>
      <c r="K14" s="28"/>
      <c r="L14" s="340"/>
    </row>
    <row r="15" spans="1:12">
      <c r="A15" s="34"/>
      <c r="B15" s="337" t="s">
        <v>387</v>
      </c>
      <c r="C15" s="66"/>
      <c r="D15" s="64"/>
      <c r="E15" s="34" t="s">
        <v>233</v>
      </c>
      <c r="F15" s="359">
        <v>6</v>
      </c>
      <c r="G15" s="360">
        <v>60.13</v>
      </c>
      <c r="H15" s="72">
        <f t="shared" si="0"/>
        <v>360.78000000000003</v>
      </c>
      <c r="I15" s="28"/>
      <c r="J15" s="28"/>
      <c r="K15" s="28"/>
      <c r="L15" s="340"/>
    </row>
    <row r="16" spans="1:12">
      <c r="A16" s="34"/>
      <c r="B16" s="337" t="s">
        <v>388</v>
      </c>
      <c r="C16" s="66"/>
      <c r="D16" s="64"/>
      <c r="E16" s="34" t="s">
        <v>233</v>
      </c>
      <c r="F16" s="359">
        <v>6</v>
      </c>
      <c r="G16" s="360">
        <v>116.87</v>
      </c>
      <c r="H16" s="72">
        <f t="shared" si="0"/>
        <v>701.22</v>
      </c>
      <c r="I16" s="28"/>
      <c r="J16" s="28"/>
      <c r="K16" s="28"/>
      <c r="L16" s="340"/>
    </row>
    <row r="17" spans="1:12">
      <c r="A17" s="34"/>
      <c r="B17" s="337" t="s">
        <v>389</v>
      </c>
      <c r="C17" s="66"/>
      <c r="D17" s="64"/>
      <c r="E17" s="34" t="s">
        <v>233</v>
      </c>
      <c r="F17" s="359">
        <v>6</v>
      </c>
      <c r="G17" s="360">
        <v>75.97</v>
      </c>
      <c r="H17" s="72">
        <f t="shared" si="0"/>
        <v>455.82</v>
      </c>
      <c r="I17" s="28"/>
      <c r="J17" s="28"/>
      <c r="K17" s="28"/>
      <c r="L17" s="340"/>
    </row>
    <row r="18" spans="1:12">
      <c r="A18" s="34"/>
      <c r="B18" s="337" t="s">
        <v>390</v>
      </c>
      <c r="C18" s="66"/>
      <c r="D18" s="64"/>
      <c r="E18" s="34" t="s">
        <v>233</v>
      </c>
      <c r="F18" s="359">
        <v>6</v>
      </c>
      <c r="G18" s="360">
        <v>82.17</v>
      </c>
      <c r="H18" s="72">
        <f t="shared" si="0"/>
        <v>493.02</v>
      </c>
      <c r="I18" s="28"/>
      <c r="J18" s="28"/>
      <c r="K18" s="28"/>
      <c r="L18" s="340"/>
    </row>
    <row r="19" spans="1:12" ht="38.25">
      <c r="A19" s="34"/>
      <c r="B19" s="334" t="s">
        <v>597</v>
      </c>
      <c r="C19" s="66"/>
      <c r="D19" s="64"/>
      <c r="E19" s="34" t="s">
        <v>233</v>
      </c>
      <c r="F19" s="359">
        <v>6</v>
      </c>
      <c r="G19" s="360">
        <v>246.48</v>
      </c>
      <c r="H19" s="72">
        <f t="shared" si="0"/>
        <v>1478.8799999999999</v>
      </c>
      <c r="I19" s="28"/>
      <c r="J19" s="28"/>
      <c r="K19" s="28"/>
      <c r="L19" s="340"/>
    </row>
    <row r="20" spans="1:12">
      <c r="A20" s="34"/>
      <c r="B20" s="337" t="s">
        <v>608</v>
      </c>
      <c r="C20" s="66"/>
      <c r="D20" s="64"/>
      <c r="E20" s="34" t="s">
        <v>233</v>
      </c>
      <c r="F20" s="359">
        <v>6</v>
      </c>
      <c r="G20" s="360">
        <v>224.18</v>
      </c>
      <c r="H20" s="72">
        <f t="shared" si="0"/>
        <v>1345.08</v>
      </c>
      <c r="I20" s="28"/>
      <c r="J20" s="28"/>
      <c r="K20" s="28"/>
      <c r="L20" s="340"/>
    </row>
    <row r="21" spans="1:12">
      <c r="A21" s="34"/>
      <c r="B21" s="338" t="s">
        <v>599</v>
      </c>
      <c r="C21" s="66"/>
      <c r="D21" s="64"/>
      <c r="E21" s="34" t="s">
        <v>233</v>
      </c>
      <c r="F21" s="359">
        <v>6</v>
      </c>
      <c r="G21" s="360">
        <v>289.74</v>
      </c>
      <c r="H21" s="72">
        <f t="shared" si="0"/>
        <v>1738.44</v>
      </c>
      <c r="I21" s="28"/>
      <c r="J21" s="28"/>
      <c r="K21" s="28"/>
      <c r="L21" s="340"/>
    </row>
    <row r="22" spans="1:12" ht="25.5">
      <c r="A22" s="34"/>
      <c r="B22" s="338" t="s">
        <v>566</v>
      </c>
      <c r="C22" s="66"/>
      <c r="D22" s="64"/>
      <c r="E22" s="34" t="s">
        <v>236</v>
      </c>
      <c r="F22" s="359">
        <v>6</v>
      </c>
      <c r="G22" s="360">
        <v>185.52</v>
      </c>
      <c r="H22" s="72">
        <f t="shared" si="0"/>
        <v>1113.1200000000001</v>
      </c>
      <c r="I22" s="28"/>
      <c r="J22" s="28"/>
      <c r="K22" s="28"/>
      <c r="L22" s="340"/>
    </row>
    <row r="23" spans="1:12">
      <c r="A23" s="34"/>
      <c r="B23" s="337" t="s">
        <v>609</v>
      </c>
      <c r="C23" s="66"/>
      <c r="D23" s="64"/>
      <c r="E23" s="34" t="s">
        <v>233</v>
      </c>
      <c r="F23" s="359">
        <v>6</v>
      </c>
      <c r="G23" s="360">
        <v>589.21</v>
      </c>
      <c r="H23" s="72">
        <f t="shared" si="0"/>
        <v>3535.26</v>
      </c>
      <c r="I23" s="28"/>
      <c r="J23" s="28"/>
      <c r="K23" s="28"/>
      <c r="L23" s="340"/>
    </row>
    <row r="24" spans="1:12">
      <c r="A24" s="34"/>
      <c r="B24" s="337" t="s">
        <v>594</v>
      </c>
      <c r="C24" s="66"/>
      <c r="D24" s="64"/>
      <c r="E24" s="34" t="s">
        <v>233</v>
      </c>
      <c r="F24" s="359">
        <v>6</v>
      </c>
      <c r="G24" s="360">
        <v>514.95000000000005</v>
      </c>
      <c r="H24" s="72">
        <f t="shared" si="0"/>
        <v>3089.7000000000003</v>
      </c>
      <c r="I24" s="28"/>
      <c r="J24" s="28"/>
      <c r="K24" s="28"/>
      <c r="L24" s="340"/>
    </row>
    <row r="25" spans="1:12">
      <c r="A25" s="34"/>
      <c r="B25" s="337" t="s">
        <v>610</v>
      </c>
      <c r="C25" s="66"/>
      <c r="D25" s="64"/>
      <c r="E25" s="34" t="s">
        <v>233</v>
      </c>
      <c r="F25" s="359">
        <v>6</v>
      </c>
      <c r="G25" s="361">
        <v>568.51</v>
      </c>
      <c r="H25" s="72">
        <f t="shared" si="0"/>
        <v>3411.06</v>
      </c>
      <c r="I25" s="28"/>
      <c r="J25" s="28"/>
      <c r="K25" s="28"/>
      <c r="L25" s="341"/>
    </row>
    <row r="26" spans="1:12">
      <c r="A26" s="34"/>
      <c r="B26" s="337" t="s">
        <v>595</v>
      </c>
      <c r="C26" s="66"/>
      <c r="D26" s="64"/>
      <c r="E26" s="34" t="s">
        <v>233</v>
      </c>
      <c r="F26" s="359">
        <v>6</v>
      </c>
      <c r="G26" s="360">
        <v>538.07000000000005</v>
      </c>
      <c r="H26" s="72">
        <f t="shared" si="0"/>
        <v>3228.42</v>
      </c>
      <c r="I26" s="28"/>
      <c r="J26" s="28"/>
      <c r="K26" s="28"/>
      <c r="L26" s="341"/>
    </row>
    <row r="27" spans="1:12">
      <c r="A27" s="34"/>
      <c r="B27" s="337" t="s">
        <v>611</v>
      </c>
      <c r="C27" s="66"/>
      <c r="D27" s="64"/>
      <c r="E27" s="34" t="s">
        <v>236</v>
      </c>
      <c r="F27" s="359">
        <v>6</v>
      </c>
      <c r="G27" s="360">
        <v>158.26</v>
      </c>
      <c r="H27" s="72">
        <f t="shared" si="0"/>
        <v>949.56</v>
      </c>
      <c r="I27" s="28"/>
      <c r="J27" s="28"/>
      <c r="K27" s="28"/>
      <c r="L27" s="340"/>
    </row>
    <row r="28" spans="1:12">
      <c r="A28" s="34"/>
      <c r="B28" s="337" t="s">
        <v>612</v>
      </c>
      <c r="C28" s="66"/>
      <c r="D28" s="64"/>
      <c r="E28" s="34" t="s">
        <v>236</v>
      </c>
      <c r="F28" s="359">
        <v>6</v>
      </c>
      <c r="G28" s="360">
        <v>224.89</v>
      </c>
      <c r="H28" s="72">
        <f t="shared" si="0"/>
        <v>1349.34</v>
      </c>
      <c r="I28" s="28"/>
      <c r="J28" s="28"/>
      <c r="K28" s="28"/>
      <c r="L28" s="340"/>
    </row>
    <row r="29" spans="1:12">
      <c r="A29" s="34"/>
      <c r="B29" s="337" t="s">
        <v>613</v>
      </c>
      <c r="C29" s="66"/>
      <c r="D29" s="64"/>
      <c r="E29" s="34" t="s">
        <v>233</v>
      </c>
      <c r="F29" s="359">
        <v>6</v>
      </c>
      <c r="G29" s="361">
        <v>716.12</v>
      </c>
      <c r="H29" s="72">
        <f t="shared" si="0"/>
        <v>4296.72</v>
      </c>
      <c r="I29" s="28"/>
      <c r="J29" s="28"/>
      <c r="K29" s="28"/>
      <c r="L29" s="341"/>
    </row>
    <row r="30" spans="1:12">
      <c r="A30" s="34"/>
      <c r="B30" s="337" t="s">
        <v>391</v>
      </c>
      <c r="C30" s="66"/>
      <c r="D30" s="64"/>
      <c r="E30" s="34" t="s">
        <v>233</v>
      </c>
      <c r="F30" s="359">
        <v>6</v>
      </c>
      <c r="G30" s="360">
        <v>838.77</v>
      </c>
      <c r="H30" s="72">
        <f t="shared" si="0"/>
        <v>5032.62</v>
      </c>
      <c r="I30" s="28"/>
      <c r="J30" s="28"/>
      <c r="K30" s="28"/>
      <c r="L30" s="340"/>
    </row>
    <row r="31" spans="1:12">
      <c r="A31" s="34"/>
      <c r="B31" s="337" t="s">
        <v>614</v>
      </c>
      <c r="C31" s="66"/>
      <c r="D31" s="64"/>
      <c r="E31" s="34" t="s">
        <v>233</v>
      </c>
      <c r="F31" s="359">
        <v>6</v>
      </c>
      <c r="G31" s="360">
        <v>387.12</v>
      </c>
      <c r="H31" s="72">
        <f t="shared" si="0"/>
        <v>2322.7200000000003</v>
      </c>
      <c r="I31" s="28"/>
      <c r="J31" s="28"/>
      <c r="K31" s="28"/>
      <c r="L31" s="340"/>
    </row>
    <row r="32" spans="1:12">
      <c r="A32" s="34"/>
      <c r="B32" s="337" t="s">
        <v>392</v>
      </c>
      <c r="C32" s="66"/>
      <c r="D32" s="64"/>
      <c r="E32" s="34" t="s">
        <v>233</v>
      </c>
      <c r="F32" s="359">
        <v>6</v>
      </c>
      <c r="G32" s="361">
        <v>1094.42</v>
      </c>
      <c r="H32" s="72">
        <f t="shared" si="0"/>
        <v>6566.52</v>
      </c>
      <c r="I32" s="28"/>
      <c r="J32" s="28"/>
      <c r="K32" s="28"/>
      <c r="L32" s="341"/>
    </row>
    <row r="33" spans="1:15">
      <c r="A33" s="34"/>
      <c r="B33" s="337" t="s">
        <v>393</v>
      </c>
      <c r="C33" s="66"/>
      <c r="D33" s="64"/>
      <c r="E33" s="34" t="s">
        <v>233</v>
      </c>
      <c r="F33" s="359">
        <v>6</v>
      </c>
      <c r="G33" s="360">
        <v>243.17</v>
      </c>
      <c r="H33" s="72">
        <f t="shared" si="0"/>
        <v>1459.02</v>
      </c>
      <c r="I33" s="28"/>
      <c r="J33" s="28"/>
      <c r="K33" s="28"/>
      <c r="L33" s="340"/>
    </row>
    <row r="34" spans="1:15">
      <c r="A34" s="34"/>
      <c r="B34" s="337" t="s">
        <v>615</v>
      </c>
      <c r="C34" s="66"/>
      <c r="D34" s="64"/>
      <c r="E34" s="34" t="s">
        <v>234</v>
      </c>
      <c r="F34" s="359">
        <v>5.4589552238800003</v>
      </c>
      <c r="G34" s="362">
        <v>13.39</v>
      </c>
      <c r="H34" s="72">
        <f t="shared" si="0"/>
        <v>73.09541044775321</v>
      </c>
      <c r="I34" s="28"/>
      <c r="J34" s="28"/>
      <c r="K34" s="28"/>
      <c r="L34" s="340"/>
    </row>
    <row r="35" spans="1:15" ht="76.5">
      <c r="A35" s="34"/>
      <c r="B35" s="333" t="s">
        <v>606</v>
      </c>
      <c r="C35" s="66"/>
      <c r="D35" s="64"/>
      <c r="E35" s="34" t="s">
        <v>233</v>
      </c>
      <c r="F35" s="359">
        <v>6</v>
      </c>
      <c r="G35" s="360">
        <v>120.59</v>
      </c>
      <c r="H35" s="72">
        <f t="shared" si="0"/>
        <v>723.54</v>
      </c>
      <c r="I35" s="28"/>
      <c r="J35" s="28"/>
      <c r="K35" s="28"/>
      <c r="L35" s="340"/>
    </row>
    <row r="36" spans="1:15">
      <c r="A36" s="34"/>
      <c r="B36" s="337" t="s">
        <v>394</v>
      </c>
      <c r="C36" s="66"/>
      <c r="D36" s="64"/>
      <c r="E36" s="34" t="s">
        <v>233</v>
      </c>
      <c r="F36" s="359">
        <v>6</v>
      </c>
      <c r="G36" s="360">
        <v>292.17</v>
      </c>
      <c r="H36" s="72">
        <f t="shared" si="0"/>
        <v>1753.02</v>
      </c>
      <c r="I36" s="28"/>
      <c r="J36" s="28"/>
      <c r="K36" s="28"/>
      <c r="L36" s="340"/>
    </row>
    <row r="37" spans="1:15">
      <c r="A37" s="34"/>
      <c r="B37" s="337" t="s">
        <v>395</v>
      </c>
      <c r="C37" s="66"/>
      <c r="D37" s="64"/>
      <c r="E37" s="34" t="s">
        <v>233</v>
      </c>
      <c r="F37" s="359">
        <v>6</v>
      </c>
      <c r="G37" s="360">
        <v>808.59</v>
      </c>
      <c r="H37" s="72">
        <f t="shared" si="0"/>
        <v>4851.54</v>
      </c>
      <c r="I37" s="28"/>
      <c r="J37" s="28"/>
      <c r="K37" s="28"/>
      <c r="L37" s="340"/>
    </row>
    <row r="38" spans="1:15">
      <c r="A38" s="34"/>
      <c r="B38" s="337" t="s">
        <v>396</v>
      </c>
      <c r="C38" s="66"/>
      <c r="D38" s="64"/>
      <c r="E38" s="34" t="s">
        <v>233</v>
      </c>
      <c r="F38" s="359">
        <v>7</v>
      </c>
      <c r="G38" s="360">
        <v>1369.55</v>
      </c>
      <c r="H38" s="72">
        <f t="shared" si="0"/>
        <v>9586.85</v>
      </c>
      <c r="I38" s="28"/>
      <c r="J38" s="28"/>
      <c r="K38" s="28"/>
      <c r="L38" s="340"/>
    </row>
    <row r="39" spans="1:15">
      <c r="A39" s="34"/>
      <c r="B39" s="337" t="s">
        <v>243</v>
      </c>
      <c r="C39" s="66"/>
      <c r="D39" s="64"/>
      <c r="E39" s="34" t="s">
        <v>233</v>
      </c>
      <c r="F39" s="359">
        <v>6</v>
      </c>
      <c r="G39" s="360">
        <v>824.16</v>
      </c>
      <c r="H39" s="72">
        <f t="shared" si="0"/>
        <v>4944.96</v>
      </c>
      <c r="I39" s="28"/>
      <c r="J39" s="28"/>
      <c r="K39" s="28"/>
      <c r="L39" s="340"/>
    </row>
    <row r="40" spans="1:15">
      <c r="A40" s="34"/>
      <c r="B40" s="337" t="s">
        <v>397</v>
      </c>
      <c r="C40" s="66"/>
      <c r="D40" s="64"/>
      <c r="E40" s="34" t="s">
        <v>233</v>
      </c>
      <c r="F40" s="359">
        <v>7</v>
      </c>
      <c r="G40" s="360">
        <v>2473.6999999999998</v>
      </c>
      <c r="H40" s="72">
        <f t="shared" si="0"/>
        <v>17315.899999999998</v>
      </c>
      <c r="I40" s="28"/>
      <c r="J40" s="28"/>
      <c r="K40" s="28"/>
      <c r="L40" s="340"/>
    </row>
    <row r="41" spans="1:15">
      <c r="A41" s="34"/>
      <c r="B41" s="337" t="s">
        <v>607</v>
      </c>
      <c r="C41" s="66"/>
      <c r="D41" s="64"/>
      <c r="E41" s="34" t="s">
        <v>233</v>
      </c>
      <c r="F41" s="359">
        <v>6</v>
      </c>
      <c r="G41" s="360">
        <v>411.47</v>
      </c>
      <c r="H41" s="72">
        <f t="shared" si="0"/>
        <v>2468.8200000000002</v>
      </c>
      <c r="I41" s="28"/>
      <c r="J41" s="28"/>
      <c r="K41" s="28"/>
      <c r="L41" s="340"/>
    </row>
    <row r="42" spans="1:15">
      <c r="A42" s="34"/>
      <c r="B42" s="337" t="s">
        <v>616</v>
      </c>
      <c r="C42" s="66"/>
      <c r="D42" s="64"/>
      <c r="E42" s="34" t="s">
        <v>233</v>
      </c>
      <c r="F42" s="359">
        <v>7</v>
      </c>
      <c r="G42" s="360">
        <v>4019.76</v>
      </c>
      <c r="H42" s="72">
        <f t="shared" si="0"/>
        <v>28138.32</v>
      </c>
      <c r="I42" s="28"/>
      <c r="J42" s="28"/>
      <c r="K42" s="28"/>
      <c r="L42" s="340"/>
    </row>
    <row r="43" spans="1:15">
      <c r="A43" s="34"/>
      <c r="B43" s="337" t="s">
        <v>617</v>
      </c>
      <c r="C43" s="66"/>
      <c r="D43" s="64"/>
      <c r="E43" s="34" t="s">
        <v>233</v>
      </c>
      <c r="F43" s="359">
        <v>9</v>
      </c>
      <c r="G43" s="360">
        <v>34.01</v>
      </c>
      <c r="H43" s="72">
        <f t="shared" si="0"/>
        <v>306.08999999999997</v>
      </c>
      <c r="I43" s="28"/>
      <c r="J43" s="28"/>
      <c r="K43" s="28"/>
      <c r="L43" s="340"/>
    </row>
    <row r="44" spans="1:15">
      <c r="A44" s="73"/>
      <c r="B44" s="100" t="s">
        <v>188</v>
      </c>
      <c r="C44" s="166"/>
      <c r="D44" s="101"/>
      <c r="E44" s="73"/>
      <c r="F44" s="102"/>
      <c r="G44" s="102"/>
      <c r="H44" s="167">
        <f>H12</f>
        <v>113933.99541044777</v>
      </c>
      <c r="I44" s="168"/>
      <c r="J44" s="118"/>
      <c r="K44" s="118"/>
      <c r="L44" s="118"/>
      <c r="M44" s="118"/>
      <c r="N44" s="118"/>
      <c r="O44" s="118"/>
    </row>
    <row r="45" spans="1:15" s="83" customFormat="1">
      <c r="A45" s="24"/>
      <c r="B45" s="169"/>
      <c r="C45" s="169"/>
      <c r="D45" s="108"/>
      <c r="E45" s="24"/>
      <c r="F45" s="109"/>
      <c r="G45" s="109"/>
      <c r="H45" s="170"/>
      <c r="I45" s="82"/>
      <c r="J45" s="82"/>
      <c r="K45" s="82"/>
    </row>
    <row r="47" spans="1:15">
      <c r="B47" s="171" t="s">
        <v>341</v>
      </c>
      <c r="H47" s="172">
        <f>H44</f>
        <v>113933.99541044777</v>
      </c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Normal="100" zoomScaleSheetLayoutView="100" workbookViewId="0">
      <selection activeCell="H20" sqref="H20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8" ht="9.75" customHeight="1">
      <c r="A1" s="24"/>
      <c r="B1" s="25"/>
      <c r="C1" s="25"/>
      <c r="D1" s="25"/>
      <c r="E1" s="25"/>
      <c r="F1" s="25"/>
      <c r="G1" s="25"/>
      <c r="H1" s="26"/>
    </row>
    <row r="2" spans="1:8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8">
      <c r="A3" s="24"/>
      <c r="B3" s="25"/>
      <c r="C3" s="25"/>
      <c r="D3" s="29"/>
      <c r="E3" s="29"/>
      <c r="F3" s="25"/>
      <c r="G3" s="25"/>
      <c r="H3" s="26"/>
    </row>
    <row r="4" spans="1:8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8" ht="12.75" customHeight="1">
      <c r="A5" s="631" t="s">
        <v>567</v>
      </c>
      <c r="B5" s="631"/>
      <c r="C5" s="631"/>
      <c r="D5" s="631"/>
      <c r="E5" s="631"/>
      <c r="F5" s="631"/>
      <c r="G5" s="631"/>
      <c r="H5" s="631"/>
    </row>
    <row r="6" spans="1:8" ht="33" customHeight="1">
      <c r="A6" s="631" t="s">
        <v>144</v>
      </c>
      <c r="B6" s="631"/>
      <c r="C6" s="631"/>
      <c r="D6" s="631"/>
      <c r="E6" s="631"/>
      <c r="F6" s="631"/>
      <c r="G6" s="631"/>
      <c r="H6" s="631"/>
    </row>
    <row r="7" spans="1:8" ht="12.75" customHeight="1">
      <c r="A7" s="153"/>
      <c r="B7" s="153"/>
      <c r="C7" s="153"/>
      <c r="D7" s="153"/>
      <c r="E7" s="153"/>
      <c r="F7" s="153"/>
      <c r="G7" s="153"/>
      <c r="H7" s="153"/>
    </row>
    <row r="8" spans="1:8" ht="12.75" customHeight="1">
      <c r="A8" s="633" t="s">
        <v>176</v>
      </c>
      <c r="B8" s="633"/>
      <c r="C8" s="633"/>
      <c r="D8" s="633"/>
      <c r="E8" s="633"/>
      <c r="F8" s="633"/>
      <c r="G8" s="633"/>
      <c r="H8" s="633"/>
    </row>
    <row r="9" spans="1:8" ht="12.75" customHeight="1">
      <c r="A9" s="31"/>
      <c r="B9" s="31"/>
      <c r="C9" s="31"/>
      <c r="D9" s="31"/>
      <c r="E9" s="31"/>
      <c r="F9" s="31"/>
      <c r="G9" s="31"/>
      <c r="H9" s="32"/>
    </row>
    <row r="10" spans="1:8" ht="12.75" customHeight="1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</row>
    <row r="11" spans="1:8" ht="12.75" customHeight="1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</row>
    <row r="12" spans="1:8" ht="12.75" customHeight="1">
      <c r="A12" s="634">
        <v>1</v>
      </c>
      <c r="B12" s="47" t="s">
        <v>187</v>
      </c>
      <c r="C12" s="35">
        <v>111</v>
      </c>
      <c r="D12" s="34">
        <v>211020</v>
      </c>
      <c r="E12" s="34" t="s">
        <v>186</v>
      </c>
      <c r="F12" s="36">
        <f>H12/G12</f>
        <v>26250</v>
      </c>
      <c r="G12" s="48">
        <v>12</v>
      </c>
      <c r="H12" s="221">
        <v>315000</v>
      </c>
    </row>
    <row r="13" spans="1:8" ht="12.75" customHeight="1">
      <c r="A13" s="634"/>
      <c r="B13" s="49" t="s">
        <v>188</v>
      </c>
      <c r="C13" s="49"/>
      <c r="D13" s="50"/>
      <c r="E13" s="50"/>
      <c r="F13" s="51"/>
      <c r="G13" s="52"/>
      <c r="H13" s="53">
        <f>H12</f>
        <v>315000</v>
      </c>
    </row>
    <row r="14" spans="1:8" ht="12.75" customHeight="1">
      <c r="A14" s="24"/>
      <c r="B14" s="25"/>
      <c r="C14" s="25"/>
      <c r="D14" s="30"/>
      <c r="E14" s="29"/>
      <c r="F14" s="25"/>
      <c r="G14" s="25"/>
      <c r="H14" s="26"/>
    </row>
    <row r="15" spans="1:8" ht="12.75" customHeight="1">
      <c r="A15" s="633" t="s">
        <v>189</v>
      </c>
      <c r="B15" s="633"/>
      <c r="C15" s="633"/>
      <c r="D15" s="633"/>
      <c r="E15" s="633"/>
      <c r="F15" s="633"/>
      <c r="G15" s="633"/>
      <c r="H15" s="633"/>
    </row>
    <row r="16" spans="1:8" ht="12.75" customHeight="1">
      <c r="A16" s="31"/>
      <c r="B16" s="31"/>
      <c r="C16" s="31"/>
      <c r="D16" s="31"/>
      <c r="E16" s="31"/>
      <c r="F16" s="31"/>
      <c r="G16" s="31"/>
      <c r="H16" s="32"/>
    </row>
    <row r="17" spans="1:8" ht="12.75" customHeight="1">
      <c r="A17" s="33" t="s">
        <v>190</v>
      </c>
      <c r="B17" s="34" t="s">
        <v>178</v>
      </c>
      <c r="C17" s="35" t="s">
        <v>179</v>
      </c>
      <c r="D17" s="35" t="s">
        <v>180</v>
      </c>
      <c r="E17" s="35" t="s">
        <v>181</v>
      </c>
      <c r="F17" s="35" t="s">
        <v>183</v>
      </c>
      <c r="G17" s="35" t="s">
        <v>191</v>
      </c>
      <c r="H17" s="36" t="s">
        <v>192</v>
      </c>
    </row>
    <row r="18" spans="1:8" ht="12.75" customHeight="1">
      <c r="A18" s="3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9">
        <v>8</v>
      </c>
    </row>
    <row r="19" spans="1:8" ht="12.75" customHeight="1">
      <c r="A19" s="56" t="s">
        <v>193</v>
      </c>
      <c r="B19" s="57" t="s">
        <v>194</v>
      </c>
      <c r="C19" s="33">
        <v>119</v>
      </c>
      <c r="D19" s="58">
        <v>213000</v>
      </c>
      <c r="E19" s="34" t="s">
        <v>195</v>
      </c>
      <c r="F19" s="59">
        <v>12</v>
      </c>
      <c r="G19" s="60">
        <f>H19/F19</f>
        <v>7927.5</v>
      </c>
      <c r="H19" s="43">
        <v>95130</v>
      </c>
    </row>
    <row r="20" spans="1:8" ht="12.75" customHeight="1">
      <c r="A20" s="50"/>
      <c r="B20" s="49" t="s">
        <v>188</v>
      </c>
      <c r="C20" s="49"/>
      <c r="D20" s="50"/>
      <c r="E20" s="61"/>
      <c r="F20" s="62"/>
      <c r="G20" s="62"/>
      <c r="H20" s="53">
        <f>H19</f>
        <v>95130</v>
      </c>
    </row>
    <row r="21" spans="1:8" ht="12.75" customHeight="1">
      <c r="A21" s="153"/>
      <c r="B21" s="153"/>
      <c r="C21" s="153"/>
      <c r="D21" s="153"/>
      <c r="E21" s="153"/>
      <c r="F21" s="153"/>
      <c r="G21" s="153"/>
      <c r="H21" s="153"/>
    </row>
    <row r="23" spans="1:8">
      <c r="B23" s="171" t="s">
        <v>341</v>
      </c>
      <c r="H23" s="172">
        <f>H13+H20</f>
        <v>410130</v>
      </c>
    </row>
  </sheetData>
  <mergeCells count="7">
    <mergeCell ref="A15:H15"/>
    <mergeCell ref="A2:H2"/>
    <mergeCell ref="A4:H4"/>
    <mergeCell ref="A5:H5"/>
    <mergeCell ref="A6:H6"/>
    <mergeCell ref="A8:H8"/>
    <mergeCell ref="A12:A13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Normal="100" zoomScaleSheetLayoutView="100" workbookViewId="0">
      <selection activeCell="F35" sqref="F35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1.570312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1.570312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1.570312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1.570312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1.570312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1.570312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1.570312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1.570312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1.570312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1.570312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1.570312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1.570312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1.570312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1.570312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1.570312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1.570312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1.570312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1.570312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1.570312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1.570312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1.570312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1.570312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1.570312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1.570312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1.570312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1.570312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1.570312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1.570312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1.570312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1.570312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1.570312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1.570312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1.570312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1.570312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1.570312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1.570312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1.570312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1.570312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1.570312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1.570312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1.570312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1.570312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1.570312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1.570312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1.570312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1.570312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1.570312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1.570312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1.570312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1.570312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1.570312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1.570312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1.570312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1.570312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1.570312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1.570312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1.570312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1.570312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1.570312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1.570312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1.570312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1.570312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1.570312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1.5703125" style="28" bestFit="1" customWidth="1"/>
    <col min="16139" max="16384" width="9.140625" style="28"/>
  </cols>
  <sheetData>
    <row r="1" spans="1:19" ht="9.75" customHeight="1">
      <c r="A1" s="24"/>
      <c r="B1" s="25"/>
      <c r="C1" s="25"/>
      <c r="D1" s="25"/>
      <c r="E1" s="25"/>
      <c r="F1" s="25"/>
      <c r="G1" s="25"/>
      <c r="H1" s="26"/>
    </row>
    <row r="2" spans="1:19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9">
      <c r="A3" s="24"/>
      <c r="B3" s="25"/>
      <c r="C3" s="25"/>
      <c r="D3" s="29"/>
      <c r="E3" s="29"/>
      <c r="F3" s="25"/>
      <c r="G3" s="25"/>
      <c r="H3" s="26"/>
    </row>
    <row r="4" spans="1:19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9" ht="12.75" customHeight="1">
      <c r="A5" s="631" t="s">
        <v>568</v>
      </c>
      <c r="B5" s="631"/>
      <c r="C5" s="631"/>
      <c r="D5" s="631"/>
      <c r="E5" s="631"/>
      <c r="F5" s="631"/>
      <c r="G5" s="631"/>
      <c r="H5" s="631"/>
    </row>
    <row r="6" spans="1:19" ht="41.25" customHeight="1">
      <c r="A6" s="631" t="s">
        <v>145</v>
      </c>
      <c r="B6" s="631"/>
      <c r="C6" s="631"/>
      <c r="D6" s="631"/>
      <c r="E6" s="631"/>
      <c r="F6" s="631"/>
      <c r="G6" s="631"/>
      <c r="H6" s="631"/>
    </row>
    <row r="7" spans="1:19" ht="12.75" customHeight="1">
      <c r="A7" s="153"/>
      <c r="B7" s="153"/>
      <c r="C7" s="153"/>
      <c r="D7" s="153"/>
      <c r="E7" s="153"/>
      <c r="F7" s="153"/>
      <c r="G7" s="153"/>
      <c r="H7" s="153"/>
    </row>
    <row r="8" spans="1:19" s="83" customFormat="1">
      <c r="A8" s="24"/>
      <c r="B8" s="85"/>
      <c r="C8" s="85"/>
      <c r="D8" s="29" t="s">
        <v>298</v>
      </c>
      <c r="E8" s="29"/>
      <c r="F8" s="84"/>
      <c r="G8" s="84"/>
      <c r="H8" s="81"/>
      <c r="I8" s="223"/>
      <c r="J8" s="223"/>
      <c r="K8" s="224"/>
      <c r="L8" s="224"/>
      <c r="M8" s="224"/>
      <c r="N8" s="224"/>
      <c r="O8" s="224"/>
      <c r="P8" s="224"/>
      <c r="Q8" s="224"/>
      <c r="R8" s="224"/>
      <c r="S8" s="224"/>
    </row>
    <row r="9" spans="1:19" s="83" customFormat="1">
      <c r="A9" s="24"/>
      <c r="B9" s="85"/>
      <c r="C9" s="85"/>
      <c r="D9" s="29"/>
      <c r="E9" s="29"/>
      <c r="F9" s="84"/>
      <c r="G9" s="84"/>
      <c r="H9" s="81"/>
      <c r="I9" s="223"/>
      <c r="J9" s="223"/>
      <c r="K9" s="224"/>
      <c r="L9" s="224"/>
      <c r="M9" s="224"/>
      <c r="N9" s="224"/>
      <c r="O9" s="224"/>
      <c r="P9" s="224"/>
      <c r="Q9" s="224"/>
      <c r="R9" s="224"/>
      <c r="S9" s="224"/>
    </row>
    <row r="10" spans="1:19" s="83" customFormat="1" ht="25.5">
      <c r="A10" s="35" t="s">
        <v>227</v>
      </c>
      <c r="B10" s="66" t="s">
        <v>178</v>
      </c>
      <c r="C10" s="35" t="s">
        <v>179</v>
      </c>
      <c r="D10" s="35" t="s">
        <v>180</v>
      </c>
      <c r="E10" s="35" t="s">
        <v>181</v>
      </c>
      <c r="F10" s="35" t="s">
        <v>203</v>
      </c>
      <c r="G10" s="119" t="s">
        <v>228</v>
      </c>
      <c r="H10" s="36" t="s">
        <v>184</v>
      </c>
      <c r="I10" s="223"/>
      <c r="J10" s="223"/>
      <c r="K10" s="224"/>
      <c r="L10" s="224"/>
      <c r="M10" s="224"/>
      <c r="N10" s="224"/>
      <c r="O10" s="224"/>
      <c r="P10" s="224"/>
      <c r="Q10" s="224"/>
      <c r="R10" s="224"/>
      <c r="S10" s="224"/>
    </row>
    <row r="11" spans="1:19" s="83" customForma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59">
        <v>8</v>
      </c>
      <c r="I11" s="223"/>
      <c r="J11" s="223"/>
      <c r="K11" s="224"/>
      <c r="L11" s="224"/>
      <c r="M11" s="224"/>
      <c r="N11" s="224"/>
      <c r="O11" s="224"/>
      <c r="P11" s="224"/>
      <c r="Q11" s="224"/>
      <c r="R11" s="224"/>
      <c r="S11" s="224"/>
    </row>
    <row r="12" spans="1:19" s="83" customFormat="1">
      <c r="A12" s="64">
        <v>1</v>
      </c>
      <c r="B12" s="157" t="s">
        <v>299</v>
      </c>
      <c r="C12" s="66" t="s">
        <v>73</v>
      </c>
      <c r="D12" s="64">
        <v>342000</v>
      </c>
      <c r="E12" s="34"/>
      <c r="F12" s="59"/>
      <c r="G12" s="158"/>
      <c r="H12" s="221">
        <f>SUM(H13:H43)</f>
        <v>388784.99973880593</v>
      </c>
      <c r="I12" s="223"/>
      <c r="J12" s="321"/>
      <c r="K12" s="224"/>
      <c r="L12" s="224"/>
      <c r="M12" s="224"/>
      <c r="N12" s="224"/>
      <c r="O12" s="224"/>
      <c r="P12" s="224"/>
      <c r="Q12" s="224"/>
      <c r="R12" s="224"/>
      <c r="S12" s="224"/>
    </row>
    <row r="13" spans="1:19" s="83" customFormat="1">
      <c r="A13" s="34"/>
      <c r="B13" s="337" t="s">
        <v>385</v>
      </c>
      <c r="C13" s="66"/>
      <c r="D13" s="64"/>
      <c r="E13" s="34" t="s">
        <v>233</v>
      </c>
      <c r="F13" s="59">
        <v>25</v>
      </c>
      <c r="G13" s="356">
        <v>69.64</v>
      </c>
      <c r="H13" s="72">
        <f>F13*G13</f>
        <v>1741</v>
      </c>
      <c r="I13" s="223"/>
      <c r="J13" s="223"/>
      <c r="K13" s="224"/>
      <c r="L13" s="224"/>
      <c r="M13" s="224"/>
      <c r="N13" s="224"/>
      <c r="O13" s="224"/>
      <c r="P13" s="224"/>
      <c r="Q13" s="224"/>
      <c r="R13" s="224"/>
      <c r="S13" s="224"/>
    </row>
    <row r="14" spans="1:19" s="83" customFormat="1">
      <c r="A14" s="34"/>
      <c r="B14" s="337" t="s">
        <v>386</v>
      </c>
      <c r="C14" s="66"/>
      <c r="D14" s="64"/>
      <c r="E14" s="34" t="s">
        <v>233</v>
      </c>
      <c r="F14" s="355">
        <v>25</v>
      </c>
      <c r="G14" s="356">
        <v>71.12</v>
      </c>
      <c r="H14" s="72">
        <f t="shared" ref="H14:H43" si="0">F14*G14</f>
        <v>1778</v>
      </c>
      <c r="I14" s="223"/>
      <c r="J14" s="223"/>
      <c r="K14" s="224"/>
      <c r="L14" s="224"/>
      <c r="M14" s="224"/>
      <c r="N14" s="224"/>
      <c r="O14" s="224"/>
      <c r="P14" s="224"/>
      <c r="Q14" s="224"/>
      <c r="R14" s="224"/>
      <c r="S14" s="224"/>
    </row>
    <row r="15" spans="1:19" s="83" customFormat="1">
      <c r="A15" s="34"/>
      <c r="B15" s="337" t="s">
        <v>387</v>
      </c>
      <c r="C15" s="66"/>
      <c r="D15" s="64"/>
      <c r="E15" s="34" t="s">
        <v>233</v>
      </c>
      <c r="F15" s="355">
        <v>25</v>
      </c>
      <c r="G15" s="356">
        <v>60.13</v>
      </c>
      <c r="H15" s="72">
        <f t="shared" si="0"/>
        <v>1503.25</v>
      </c>
      <c r="I15" s="223"/>
      <c r="J15" s="223"/>
      <c r="K15" s="224"/>
      <c r="L15" s="224"/>
      <c r="M15" s="224"/>
      <c r="N15" s="224"/>
      <c r="O15" s="224"/>
      <c r="P15" s="224"/>
      <c r="Q15" s="224"/>
      <c r="R15" s="224"/>
      <c r="S15" s="224"/>
    </row>
    <row r="16" spans="1:19" s="83" customFormat="1">
      <c r="A16" s="34"/>
      <c r="B16" s="337" t="s">
        <v>388</v>
      </c>
      <c r="C16" s="66"/>
      <c r="D16" s="64"/>
      <c r="E16" s="34" t="s">
        <v>233</v>
      </c>
      <c r="F16" s="355">
        <v>25</v>
      </c>
      <c r="G16" s="356">
        <v>116.87</v>
      </c>
      <c r="H16" s="72">
        <f t="shared" si="0"/>
        <v>2921.75</v>
      </c>
      <c r="I16" s="223"/>
      <c r="J16" s="223"/>
      <c r="K16" s="224"/>
      <c r="L16" s="224"/>
      <c r="M16" s="224"/>
      <c r="N16" s="224"/>
      <c r="O16" s="224"/>
      <c r="P16" s="224"/>
      <c r="Q16" s="224"/>
      <c r="R16" s="224"/>
      <c r="S16" s="224"/>
    </row>
    <row r="17" spans="1:19" s="83" customFormat="1">
      <c r="A17" s="34"/>
      <c r="B17" s="337" t="s">
        <v>389</v>
      </c>
      <c r="C17" s="66"/>
      <c r="D17" s="64"/>
      <c r="E17" s="34" t="s">
        <v>233</v>
      </c>
      <c r="F17" s="355">
        <v>25</v>
      </c>
      <c r="G17" s="356">
        <v>75.97</v>
      </c>
      <c r="H17" s="72">
        <f t="shared" si="0"/>
        <v>1899.25</v>
      </c>
      <c r="I17" s="223"/>
      <c r="J17" s="223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9" s="83" customFormat="1">
      <c r="A18" s="34"/>
      <c r="B18" s="337" t="s">
        <v>390</v>
      </c>
      <c r="C18" s="66"/>
      <c r="D18" s="64"/>
      <c r="E18" s="34" t="s">
        <v>233</v>
      </c>
      <c r="F18" s="355">
        <v>25</v>
      </c>
      <c r="G18" s="356">
        <v>82.17</v>
      </c>
      <c r="H18" s="72">
        <f t="shared" si="0"/>
        <v>2054.25</v>
      </c>
      <c r="I18" s="223"/>
      <c r="J18" s="223"/>
      <c r="K18" s="224"/>
      <c r="L18" s="224"/>
      <c r="M18" s="224"/>
      <c r="N18" s="224"/>
      <c r="O18" s="224"/>
      <c r="P18" s="224"/>
      <c r="Q18" s="224"/>
      <c r="R18" s="224"/>
      <c r="S18" s="224"/>
    </row>
    <row r="19" spans="1:19" s="83" customFormat="1" ht="38.25">
      <c r="A19" s="34"/>
      <c r="B19" s="334" t="s">
        <v>597</v>
      </c>
      <c r="C19" s="66"/>
      <c r="D19" s="64"/>
      <c r="E19" s="34" t="s">
        <v>233</v>
      </c>
      <c r="F19" s="355">
        <v>25</v>
      </c>
      <c r="G19" s="356">
        <v>246.48</v>
      </c>
      <c r="H19" s="72">
        <f t="shared" si="0"/>
        <v>6162</v>
      </c>
      <c r="I19" s="223"/>
      <c r="J19" s="223"/>
      <c r="K19" s="224"/>
      <c r="L19" s="224"/>
      <c r="M19" s="224"/>
      <c r="N19" s="224"/>
      <c r="O19" s="224"/>
      <c r="P19" s="224"/>
      <c r="Q19" s="224"/>
      <c r="R19" s="224"/>
      <c r="S19" s="224"/>
    </row>
    <row r="20" spans="1:19" s="83" customFormat="1">
      <c r="A20" s="34"/>
      <c r="B20" s="337" t="s">
        <v>608</v>
      </c>
      <c r="C20" s="66"/>
      <c r="D20" s="64"/>
      <c r="E20" s="34" t="s">
        <v>233</v>
      </c>
      <c r="F20" s="355">
        <v>25</v>
      </c>
      <c r="G20" s="356">
        <v>224.18</v>
      </c>
      <c r="H20" s="72">
        <f t="shared" si="0"/>
        <v>5604.5</v>
      </c>
      <c r="I20" s="223"/>
      <c r="J20" s="223"/>
      <c r="K20" s="224"/>
      <c r="L20" s="224"/>
      <c r="M20" s="224"/>
      <c r="N20" s="224"/>
      <c r="O20" s="224"/>
      <c r="P20" s="224"/>
      <c r="Q20" s="224"/>
      <c r="R20" s="224"/>
      <c r="S20" s="224"/>
    </row>
    <row r="21" spans="1:19" s="83" customFormat="1">
      <c r="A21" s="34"/>
      <c r="B21" s="338" t="s">
        <v>599</v>
      </c>
      <c r="C21" s="66"/>
      <c r="D21" s="64"/>
      <c r="E21" s="34" t="s">
        <v>233</v>
      </c>
      <c r="F21" s="355">
        <v>25</v>
      </c>
      <c r="G21" s="356">
        <v>289.74</v>
      </c>
      <c r="H21" s="72">
        <f t="shared" si="0"/>
        <v>7243.5</v>
      </c>
      <c r="I21" s="223"/>
      <c r="J21" s="223"/>
      <c r="K21" s="224"/>
      <c r="L21" s="224"/>
      <c r="M21" s="224"/>
      <c r="N21" s="224"/>
      <c r="O21" s="224"/>
      <c r="P21" s="224"/>
      <c r="Q21" s="224"/>
      <c r="R21" s="224"/>
      <c r="S21" s="224"/>
    </row>
    <row r="22" spans="1:19" s="83" customFormat="1" ht="25.5">
      <c r="A22" s="34"/>
      <c r="B22" s="338" t="s">
        <v>566</v>
      </c>
      <c r="C22" s="66"/>
      <c r="D22" s="64"/>
      <c r="E22" s="34" t="s">
        <v>236</v>
      </c>
      <c r="F22" s="355">
        <v>25</v>
      </c>
      <c r="G22" s="356">
        <v>185.52</v>
      </c>
      <c r="H22" s="72">
        <f t="shared" si="0"/>
        <v>4638</v>
      </c>
      <c r="I22" s="223"/>
      <c r="J22" s="223"/>
      <c r="K22" s="224"/>
      <c r="L22" s="224"/>
      <c r="M22" s="224"/>
      <c r="N22" s="224"/>
      <c r="O22" s="224"/>
      <c r="P22" s="224"/>
      <c r="Q22" s="224"/>
      <c r="R22" s="224"/>
      <c r="S22" s="224"/>
    </row>
    <row r="23" spans="1:19" s="83" customFormat="1">
      <c r="A23" s="34"/>
      <c r="B23" s="337" t="s">
        <v>609</v>
      </c>
      <c r="C23" s="66"/>
      <c r="D23" s="64"/>
      <c r="E23" s="34" t="s">
        <v>233</v>
      </c>
      <c r="F23" s="355">
        <v>25</v>
      </c>
      <c r="G23" s="356">
        <v>589.21</v>
      </c>
      <c r="H23" s="72">
        <f t="shared" si="0"/>
        <v>14730.25</v>
      </c>
      <c r="I23" s="223"/>
      <c r="J23" s="223"/>
      <c r="K23" s="224"/>
      <c r="L23" s="224"/>
      <c r="M23" s="224"/>
      <c r="N23" s="224"/>
      <c r="O23" s="224"/>
      <c r="P23" s="224"/>
      <c r="Q23" s="224"/>
      <c r="R23" s="224"/>
      <c r="S23" s="224"/>
    </row>
    <row r="24" spans="1:19" s="83" customFormat="1">
      <c r="A24" s="34"/>
      <c r="B24" s="337" t="s">
        <v>594</v>
      </c>
      <c r="C24" s="66"/>
      <c r="D24" s="64"/>
      <c r="E24" s="34" t="s">
        <v>233</v>
      </c>
      <c r="F24" s="355">
        <v>25</v>
      </c>
      <c r="G24" s="356">
        <v>514.95000000000005</v>
      </c>
      <c r="H24" s="72">
        <f t="shared" si="0"/>
        <v>12873.750000000002</v>
      </c>
      <c r="I24" s="223"/>
      <c r="J24" s="223"/>
      <c r="K24" s="224"/>
      <c r="L24" s="224"/>
      <c r="M24" s="224"/>
      <c r="N24" s="224"/>
      <c r="O24" s="224"/>
      <c r="P24" s="224"/>
      <c r="Q24" s="224"/>
      <c r="R24" s="224"/>
      <c r="S24" s="224"/>
    </row>
    <row r="25" spans="1:19" s="83" customFormat="1">
      <c r="A25" s="34"/>
      <c r="B25" s="337" t="s">
        <v>610</v>
      </c>
      <c r="C25" s="66"/>
      <c r="D25" s="64"/>
      <c r="E25" s="34" t="s">
        <v>233</v>
      </c>
      <c r="F25" s="355">
        <v>25</v>
      </c>
      <c r="G25" s="357">
        <v>568.51</v>
      </c>
      <c r="H25" s="72">
        <f t="shared" si="0"/>
        <v>14212.75</v>
      </c>
      <c r="I25" s="223"/>
      <c r="J25" s="223"/>
      <c r="K25" s="224"/>
      <c r="L25" s="224"/>
      <c r="M25" s="224"/>
      <c r="N25" s="224"/>
      <c r="O25" s="224"/>
      <c r="P25" s="224"/>
      <c r="Q25" s="224"/>
      <c r="R25" s="224"/>
      <c r="S25" s="224"/>
    </row>
    <row r="26" spans="1:19" s="83" customFormat="1">
      <c r="A26" s="34"/>
      <c r="B26" s="337" t="s">
        <v>595</v>
      </c>
      <c r="C26" s="66"/>
      <c r="D26" s="64"/>
      <c r="E26" s="34" t="s">
        <v>233</v>
      </c>
      <c r="F26" s="355">
        <v>25</v>
      </c>
      <c r="G26" s="356">
        <v>538.07000000000005</v>
      </c>
      <c r="H26" s="72">
        <f t="shared" si="0"/>
        <v>13451.750000000002</v>
      </c>
      <c r="I26" s="223"/>
      <c r="J26" s="223"/>
      <c r="K26" s="224"/>
      <c r="L26" s="224"/>
      <c r="M26" s="224"/>
      <c r="N26" s="224"/>
      <c r="O26" s="224"/>
      <c r="P26" s="224"/>
      <c r="Q26" s="224"/>
      <c r="R26" s="224"/>
      <c r="S26" s="224"/>
    </row>
    <row r="27" spans="1:19" s="83" customFormat="1">
      <c r="A27" s="34"/>
      <c r="B27" s="337" t="s">
        <v>611</v>
      </c>
      <c r="C27" s="66"/>
      <c r="D27" s="64"/>
      <c r="E27" s="34" t="s">
        <v>236</v>
      </c>
      <c r="F27" s="355">
        <v>25</v>
      </c>
      <c r="G27" s="356">
        <v>158.26</v>
      </c>
      <c r="H27" s="72">
        <f t="shared" si="0"/>
        <v>3956.5</v>
      </c>
      <c r="I27" s="223"/>
      <c r="J27" s="223"/>
      <c r="K27" s="224"/>
      <c r="L27" s="224"/>
      <c r="M27" s="224"/>
      <c r="N27" s="224"/>
      <c r="O27" s="224"/>
      <c r="P27" s="224"/>
      <c r="Q27" s="224"/>
      <c r="R27" s="224"/>
      <c r="S27" s="224"/>
    </row>
    <row r="28" spans="1:19" s="83" customFormat="1">
      <c r="A28" s="34"/>
      <c r="B28" s="337" t="s">
        <v>612</v>
      </c>
      <c r="C28" s="66"/>
      <c r="D28" s="64"/>
      <c r="E28" s="34" t="s">
        <v>236</v>
      </c>
      <c r="F28" s="355">
        <v>25</v>
      </c>
      <c r="G28" s="356">
        <v>224.89</v>
      </c>
      <c r="H28" s="72">
        <f t="shared" si="0"/>
        <v>5622.25</v>
      </c>
      <c r="I28" s="223"/>
      <c r="J28" s="223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 s="83" customFormat="1">
      <c r="A29" s="34"/>
      <c r="B29" s="337" t="s">
        <v>613</v>
      </c>
      <c r="C29" s="66"/>
      <c r="D29" s="64"/>
      <c r="E29" s="34" t="s">
        <v>233</v>
      </c>
      <c r="F29" s="355">
        <v>25</v>
      </c>
      <c r="G29" s="357">
        <v>716.12</v>
      </c>
      <c r="H29" s="72">
        <f t="shared" si="0"/>
        <v>17903</v>
      </c>
      <c r="I29" s="223"/>
      <c r="J29" s="223"/>
      <c r="K29" s="224"/>
      <c r="L29" s="224"/>
      <c r="M29" s="224"/>
      <c r="N29" s="224"/>
      <c r="O29" s="224"/>
      <c r="P29" s="224"/>
      <c r="Q29" s="224"/>
      <c r="R29" s="224"/>
      <c r="S29" s="224"/>
    </row>
    <row r="30" spans="1:19" s="83" customFormat="1">
      <c r="A30" s="34"/>
      <c r="B30" s="337" t="s">
        <v>391</v>
      </c>
      <c r="C30" s="66"/>
      <c r="D30" s="64"/>
      <c r="E30" s="34" t="s">
        <v>233</v>
      </c>
      <c r="F30" s="355">
        <v>25</v>
      </c>
      <c r="G30" s="356">
        <v>838.77</v>
      </c>
      <c r="H30" s="72">
        <f t="shared" si="0"/>
        <v>20969.25</v>
      </c>
      <c r="I30" s="223"/>
      <c r="J30" s="223"/>
      <c r="K30" s="224"/>
      <c r="L30" s="224"/>
      <c r="M30" s="224"/>
      <c r="N30" s="224"/>
      <c r="O30" s="224"/>
      <c r="P30" s="224"/>
      <c r="Q30" s="224"/>
      <c r="R30" s="224"/>
      <c r="S30" s="224"/>
    </row>
    <row r="31" spans="1:19" s="83" customFormat="1">
      <c r="A31" s="34"/>
      <c r="B31" s="337" t="s">
        <v>614</v>
      </c>
      <c r="C31" s="66"/>
      <c r="D31" s="64"/>
      <c r="E31" s="34" t="s">
        <v>233</v>
      </c>
      <c r="F31" s="355">
        <v>25</v>
      </c>
      <c r="G31" s="356">
        <v>387.12</v>
      </c>
      <c r="H31" s="72">
        <f t="shared" si="0"/>
        <v>9678</v>
      </c>
      <c r="I31" s="223"/>
      <c r="J31" s="223"/>
      <c r="K31" s="224"/>
      <c r="L31" s="224"/>
      <c r="M31" s="224"/>
      <c r="N31" s="224"/>
      <c r="O31" s="224"/>
      <c r="P31" s="224"/>
      <c r="Q31" s="224"/>
      <c r="R31" s="224"/>
      <c r="S31" s="224"/>
    </row>
    <row r="32" spans="1:19" s="83" customFormat="1" ht="13.5" customHeight="1">
      <c r="A32" s="34"/>
      <c r="B32" s="337" t="s">
        <v>392</v>
      </c>
      <c r="C32" s="66"/>
      <c r="D32" s="64"/>
      <c r="E32" s="34" t="s">
        <v>233</v>
      </c>
      <c r="F32" s="355">
        <v>25</v>
      </c>
      <c r="G32" s="357">
        <v>1094.42</v>
      </c>
      <c r="H32" s="72">
        <f t="shared" si="0"/>
        <v>27360.5</v>
      </c>
      <c r="I32" s="223"/>
      <c r="J32" s="223"/>
      <c r="K32" s="224"/>
      <c r="L32" s="224"/>
      <c r="M32" s="224"/>
      <c r="N32" s="224"/>
      <c r="O32" s="224"/>
      <c r="P32" s="224"/>
      <c r="Q32" s="224"/>
      <c r="R32" s="224"/>
      <c r="S32" s="224"/>
    </row>
    <row r="33" spans="1:19" s="83" customFormat="1">
      <c r="A33" s="34"/>
      <c r="B33" s="337" t="s">
        <v>393</v>
      </c>
      <c r="C33" s="66"/>
      <c r="D33" s="64"/>
      <c r="E33" s="34" t="s">
        <v>233</v>
      </c>
      <c r="F33" s="355">
        <v>21</v>
      </c>
      <c r="G33" s="356">
        <v>243.17</v>
      </c>
      <c r="H33" s="72">
        <f t="shared" si="0"/>
        <v>5106.57</v>
      </c>
      <c r="I33" s="223"/>
      <c r="J33" s="223"/>
      <c r="K33" s="224"/>
      <c r="L33" s="224"/>
      <c r="M33" s="224"/>
      <c r="N33" s="224"/>
      <c r="O33" s="224"/>
      <c r="P33" s="224"/>
      <c r="Q33" s="224"/>
      <c r="R33" s="224"/>
      <c r="S33" s="224"/>
    </row>
    <row r="34" spans="1:19" s="83" customFormat="1">
      <c r="A34" s="34"/>
      <c r="B34" s="337" t="s">
        <v>615</v>
      </c>
      <c r="C34" s="66"/>
      <c r="D34" s="64"/>
      <c r="E34" s="34" t="s">
        <v>234</v>
      </c>
      <c r="F34" s="355">
        <v>22.026119402980001</v>
      </c>
      <c r="G34" s="358">
        <v>13.39</v>
      </c>
      <c r="H34" s="72">
        <f t="shared" si="0"/>
        <v>294.92973880590222</v>
      </c>
      <c r="I34" s="223"/>
      <c r="J34" s="223"/>
      <c r="K34" s="224"/>
      <c r="L34" s="224"/>
      <c r="M34" s="224"/>
      <c r="N34" s="224"/>
      <c r="O34" s="224"/>
      <c r="P34" s="224"/>
      <c r="Q34" s="224"/>
      <c r="R34" s="224"/>
      <c r="S34" s="224"/>
    </row>
    <row r="35" spans="1:19" s="83" customFormat="1" ht="76.5">
      <c r="A35" s="34"/>
      <c r="B35" s="333" t="s">
        <v>606</v>
      </c>
      <c r="C35" s="66"/>
      <c r="D35" s="64"/>
      <c r="E35" s="34" t="s">
        <v>233</v>
      </c>
      <c r="F35" s="355">
        <v>20</v>
      </c>
      <c r="G35" s="356">
        <v>120.59</v>
      </c>
      <c r="H35" s="72">
        <f t="shared" si="0"/>
        <v>2411.8000000000002</v>
      </c>
      <c r="I35" s="223"/>
      <c r="J35" s="223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 s="83" customFormat="1">
      <c r="A36" s="34"/>
      <c r="B36" s="337" t="s">
        <v>394</v>
      </c>
      <c r="C36" s="66"/>
      <c r="D36" s="64"/>
      <c r="E36" s="34" t="s">
        <v>233</v>
      </c>
      <c r="F36" s="355">
        <v>20</v>
      </c>
      <c r="G36" s="356">
        <v>292.17</v>
      </c>
      <c r="H36" s="72">
        <f t="shared" si="0"/>
        <v>5843.4000000000005</v>
      </c>
      <c r="I36" s="223"/>
      <c r="J36" s="223"/>
      <c r="K36" s="224"/>
      <c r="L36" s="224"/>
      <c r="M36" s="224"/>
      <c r="N36" s="224"/>
      <c r="O36" s="224"/>
      <c r="P36" s="224"/>
      <c r="Q36" s="224"/>
      <c r="R36" s="224"/>
      <c r="S36" s="224"/>
    </row>
    <row r="37" spans="1:19" s="83" customFormat="1">
      <c r="A37" s="34"/>
      <c r="B37" s="337" t="s">
        <v>395</v>
      </c>
      <c r="C37" s="66"/>
      <c r="D37" s="64"/>
      <c r="E37" s="34" t="s">
        <v>233</v>
      </c>
      <c r="F37" s="355">
        <v>20</v>
      </c>
      <c r="G37" s="356">
        <v>808.59</v>
      </c>
      <c r="H37" s="72">
        <f t="shared" si="0"/>
        <v>16171.800000000001</v>
      </c>
      <c r="I37" s="223"/>
      <c r="J37" s="223"/>
      <c r="K37" s="224"/>
      <c r="L37" s="224"/>
      <c r="M37" s="224"/>
      <c r="N37" s="224"/>
      <c r="O37" s="224"/>
      <c r="P37" s="224"/>
      <c r="Q37" s="224"/>
      <c r="R37" s="224"/>
      <c r="S37" s="224"/>
    </row>
    <row r="38" spans="1:19" s="83" customFormat="1">
      <c r="A38" s="34"/>
      <c r="B38" s="337" t="s">
        <v>396</v>
      </c>
      <c r="C38" s="66"/>
      <c r="D38" s="64"/>
      <c r="E38" s="34" t="s">
        <v>233</v>
      </c>
      <c r="F38" s="355">
        <v>20</v>
      </c>
      <c r="G38" s="356">
        <v>1369.55</v>
      </c>
      <c r="H38" s="72">
        <f t="shared" si="0"/>
        <v>27391</v>
      </c>
      <c r="I38" s="223"/>
      <c r="J38" s="223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1:19" s="83" customFormat="1">
      <c r="A39" s="34"/>
      <c r="B39" s="337" t="s">
        <v>243</v>
      </c>
      <c r="C39" s="66"/>
      <c r="D39" s="64"/>
      <c r="E39" s="34" t="s">
        <v>233</v>
      </c>
      <c r="F39" s="355">
        <v>20</v>
      </c>
      <c r="G39" s="356">
        <v>824.16</v>
      </c>
      <c r="H39" s="72">
        <f t="shared" si="0"/>
        <v>16483.2</v>
      </c>
      <c r="I39" s="223"/>
      <c r="J39" s="223"/>
      <c r="K39" s="224"/>
      <c r="L39" s="224"/>
      <c r="M39" s="224"/>
      <c r="N39" s="224"/>
      <c r="O39" s="224"/>
      <c r="P39" s="224"/>
      <c r="Q39" s="224"/>
      <c r="R39" s="224"/>
      <c r="S39" s="224"/>
    </row>
    <row r="40" spans="1:19" s="83" customFormat="1">
      <c r="A40" s="34"/>
      <c r="B40" s="337" t="s">
        <v>397</v>
      </c>
      <c r="C40" s="66"/>
      <c r="D40" s="64"/>
      <c r="E40" s="34" t="s">
        <v>233</v>
      </c>
      <c r="F40" s="355">
        <v>20</v>
      </c>
      <c r="G40" s="356">
        <v>2473.6999999999998</v>
      </c>
      <c r="H40" s="72">
        <f t="shared" si="0"/>
        <v>49474</v>
      </c>
      <c r="I40" s="223"/>
      <c r="J40" s="223"/>
      <c r="K40" s="224"/>
      <c r="L40" s="224"/>
      <c r="M40" s="224"/>
      <c r="N40" s="224"/>
      <c r="O40" s="224"/>
      <c r="P40" s="224"/>
      <c r="Q40" s="224"/>
      <c r="R40" s="224"/>
      <c r="S40" s="224"/>
    </row>
    <row r="41" spans="1:19" s="83" customFormat="1">
      <c r="A41" s="34"/>
      <c r="B41" s="337" t="s">
        <v>607</v>
      </c>
      <c r="C41" s="66"/>
      <c r="D41" s="64"/>
      <c r="E41" s="34" t="s">
        <v>233</v>
      </c>
      <c r="F41" s="355">
        <v>20</v>
      </c>
      <c r="G41" s="356">
        <v>411.47</v>
      </c>
      <c r="H41" s="72">
        <f t="shared" si="0"/>
        <v>8229.4000000000015</v>
      </c>
      <c r="I41" s="223"/>
      <c r="J41" s="223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1:19" s="83" customFormat="1">
      <c r="A42" s="34"/>
      <c r="B42" s="337" t="s">
        <v>616</v>
      </c>
      <c r="C42" s="66"/>
      <c r="D42" s="64"/>
      <c r="E42" s="34" t="s">
        <v>233</v>
      </c>
      <c r="F42" s="355">
        <v>20</v>
      </c>
      <c r="G42" s="356">
        <v>4019.76</v>
      </c>
      <c r="H42" s="72">
        <f t="shared" si="0"/>
        <v>80395.200000000012</v>
      </c>
      <c r="I42" s="223"/>
      <c r="J42" s="223"/>
      <c r="K42" s="224"/>
      <c r="L42" s="224"/>
      <c r="M42" s="224"/>
      <c r="N42" s="224"/>
      <c r="O42" s="224"/>
      <c r="P42" s="224"/>
      <c r="Q42" s="224"/>
      <c r="R42" s="224"/>
      <c r="S42" s="224"/>
    </row>
    <row r="43" spans="1:19" s="83" customFormat="1">
      <c r="A43" s="34"/>
      <c r="B43" s="337" t="s">
        <v>617</v>
      </c>
      <c r="C43" s="66"/>
      <c r="D43" s="64"/>
      <c r="E43" s="34" t="s">
        <v>233</v>
      </c>
      <c r="F43" s="355">
        <v>20</v>
      </c>
      <c r="G43" s="356">
        <v>34.01</v>
      </c>
      <c r="H43" s="72">
        <f t="shared" si="0"/>
        <v>680.19999999999993</v>
      </c>
      <c r="I43" s="223"/>
      <c r="J43" s="223"/>
      <c r="K43" s="224"/>
      <c r="L43" s="224"/>
      <c r="M43" s="224"/>
      <c r="N43" s="224"/>
      <c r="O43" s="224"/>
      <c r="P43" s="224"/>
      <c r="Q43" s="224"/>
      <c r="R43" s="224"/>
      <c r="S43" s="224"/>
    </row>
    <row r="44" spans="1:19">
      <c r="A44" s="73"/>
      <c r="B44" s="100" t="s">
        <v>188</v>
      </c>
      <c r="C44" s="166"/>
      <c r="D44" s="101"/>
      <c r="E44" s="73"/>
      <c r="F44" s="102"/>
      <c r="G44" s="102"/>
      <c r="H44" s="167">
        <f>H12</f>
        <v>388784.99973880593</v>
      </c>
    </row>
    <row r="47" spans="1:19">
      <c r="B47" s="171" t="s">
        <v>341</v>
      </c>
      <c r="H47" s="172">
        <f>H44</f>
        <v>388784.99973880593</v>
      </c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Normal="100" zoomScaleSheetLayoutView="100" workbookViewId="0">
      <selection activeCell="F22" sqref="F22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11" ht="9.75" customHeight="1">
      <c r="A1" s="24"/>
      <c r="B1" s="25"/>
      <c r="C1" s="25"/>
      <c r="D1" s="25"/>
      <c r="E1" s="25"/>
      <c r="F1" s="25"/>
      <c r="G1" s="25"/>
      <c r="H1" s="26"/>
    </row>
    <row r="2" spans="1:11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1">
      <c r="A3" s="24"/>
      <c r="B3" s="25"/>
      <c r="C3" s="25"/>
      <c r="D3" s="29"/>
      <c r="E3" s="29"/>
      <c r="F3" s="25"/>
      <c r="G3" s="25"/>
      <c r="H3" s="26"/>
    </row>
    <row r="4" spans="1:11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1" ht="12.75" customHeight="1">
      <c r="A5" s="631" t="s">
        <v>569</v>
      </c>
      <c r="B5" s="631"/>
      <c r="C5" s="631"/>
      <c r="D5" s="631"/>
      <c r="E5" s="631"/>
      <c r="F5" s="631"/>
      <c r="G5" s="631"/>
      <c r="H5" s="631"/>
    </row>
    <row r="6" spans="1:11" ht="69" customHeight="1">
      <c r="A6" s="631" t="s">
        <v>570</v>
      </c>
      <c r="B6" s="631"/>
      <c r="C6" s="631"/>
      <c r="D6" s="631"/>
      <c r="E6" s="631"/>
      <c r="F6" s="631"/>
      <c r="G6" s="631"/>
      <c r="H6" s="631"/>
    </row>
    <row r="7" spans="1:11">
      <c r="A7" s="29"/>
      <c r="B7" s="25"/>
      <c r="C7" s="25"/>
      <c r="D7" s="108"/>
      <c r="E7" s="25"/>
      <c r="F7" s="109"/>
      <c r="G7" s="109"/>
      <c r="H7" s="81"/>
      <c r="I7" s="82"/>
      <c r="J7" s="82"/>
      <c r="K7" s="82"/>
    </row>
    <row r="8" spans="1:11">
      <c r="A8" s="24"/>
      <c r="B8" s="85"/>
      <c r="C8" s="85"/>
      <c r="D8" s="29" t="s">
        <v>226</v>
      </c>
      <c r="E8" s="29"/>
      <c r="F8" s="84"/>
      <c r="G8" s="84"/>
      <c r="H8" s="81"/>
      <c r="I8" s="82"/>
      <c r="J8" s="82"/>
      <c r="K8" s="82"/>
    </row>
    <row r="9" spans="1:11">
      <c r="A9" s="24"/>
      <c r="B9" s="85"/>
      <c r="C9" s="85"/>
      <c r="D9" s="29"/>
      <c r="E9" s="29"/>
      <c r="F9" s="84"/>
      <c r="G9" s="84"/>
      <c r="H9" s="81"/>
      <c r="I9" s="82"/>
      <c r="J9" s="82"/>
      <c r="K9" s="82"/>
    </row>
    <row r="10" spans="1:11" ht="25.5">
      <c r="A10" s="35" t="s">
        <v>227</v>
      </c>
      <c r="B10" s="66" t="s">
        <v>178</v>
      </c>
      <c r="C10" s="35" t="s">
        <v>179</v>
      </c>
      <c r="D10" s="35" t="s">
        <v>180</v>
      </c>
      <c r="E10" s="35" t="s">
        <v>181</v>
      </c>
      <c r="F10" s="35" t="s">
        <v>203</v>
      </c>
      <c r="G10" s="119" t="s">
        <v>228</v>
      </c>
      <c r="H10" s="36" t="s">
        <v>184</v>
      </c>
      <c r="I10" s="82"/>
      <c r="J10" s="82"/>
      <c r="K10" s="82"/>
    </row>
    <row r="11" spans="1:1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59">
        <v>8</v>
      </c>
      <c r="I11" s="82"/>
      <c r="J11" s="82"/>
      <c r="K11" s="82"/>
    </row>
    <row r="12" spans="1:11">
      <c r="A12" s="214">
        <v>1</v>
      </c>
      <c r="B12" s="157" t="s">
        <v>299</v>
      </c>
      <c r="C12" s="66" t="s">
        <v>73</v>
      </c>
      <c r="D12" s="64">
        <v>342000</v>
      </c>
      <c r="E12" s="34"/>
      <c r="F12" s="59"/>
      <c r="G12" s="158"/>
      <c r="H12" s="221">
        <f>SUM(H13:H42)</f>
        <v>17199.99999998336</v>
      </c>
      <c r="I12" s="82"/>
      <c r="J12" s="322"/>
      <c r="K12" s="82"/>
    </row>
    <row r="13" spans="1:11">
      <c r="A13" s="214"/>
      <c r="B13" s="333" t="s">
        <v>588</v>
      </c>
      <c r="C13" s="34"/>
      <c r="D13" s="34"/>
      <c r="E13" s="34" t="s">
        <v>232</v>
      </c>
      <c r="F13" s="122">
        <v>3</v>
      </c>
      <c r="G13" s="336">
        <v>102.99</v>
      </c>
      <c r="H13" s="72">
        <f>F13*G13</f>
        <v>308.96999999999997</v>
      </c>
      <c r="I13" s="82"/>
      <c r="J13" s="82"/>
      <c r="K13" s="82"/>
    </row>
    <row r="14" spans="1:11">
      <c r="A14" s="212"/>
      <c r="B14" s="333" t="s">
        <v>589</v>
      </c>
      <c r="C14" s="34"/>
      <c r="D14" s="34"/>
      <c r="E14" s="34" t="s">
        <v>233</v>
      </c>
      <c r="F14" s="122">
        <v>3</v>
      </c>
      <c r="G14" s="336">
        <v>550.86</v>
      </c>
      <c r="H14" s="72">
        <f t="shared" ref="H14:H42" si="0">F14*G14</f>
        <v>1652.58</v>
      </c>
      <c r="I14" s="82"/>
      <c r="J14" s="82"/>
      <c r="K14" s="82"/>
    </row>
    <row r="15" spans="1:11">
      <c r="A15" s="212"/>
      <c r="B15" s="333" t="s">
        <v>590</v>
      </c>
      <c r="C15" s="34"/>
      <c r="D15" s="34"/>
      <c r="E15" s="34" t="s">
        <v>233</v>
      </c>
      <c r="F15" s="122">
        <v>3</v>
      </c>
      <c r="G15" s="336">
        <v>304.33999999999997</v>
      </c>
      <c r="H15" s="72">
        <f t="shared" si="0"/>
        <v>913.02</v>
      </c>
      <c r="I15" s="82"/>
      <c r="J15" s="82"/>
      <c r="K15" s="82"/>
    </row>
    <row r="16" spans="1:11">
      <c r="A16" s="212"/>
      <c r="B16" s="333" t="s">
        <v>591</v>
      </c>
      <c r="C16" s="34"/>
      <c r="D16" s="34"/>
      <c r="E16" s="34" t="s">
        <v>233</v>
      </c>
      <c r="F16" s="122">
        <v>3</v>
      </c>
      <c r="G16" s="336">
        <v>645.21</v>
      </c>
      <c r="H16" s="72">
        <f t="shared" si="0"/>
        <v>1935.63</v>
      </c>
      <c r="I16" s="82"/>
      <c r="J16" s="82"/>
      <c r="K16" s="82"/>
    </row>
    <row r="17" spans="1:11">
      <c r="A17" s="214"/>
      <c r="B17" s="333" t="s">
        <v>592</v>
      </c>
      <c r="C17" s="34"/>
      <c r="D17" s="34"/>
      <c r="E17" s="34" t="s">
        <v>233</v>
      </c>
      <c r="F17" s="122">
        <v>3</v>
      </c>
      <c r="G17" s="336">
        <v>377.38</v>
      </c>
      <c r="H17" s="72">
        <f t="shared" si="0"/>
        <v>1132.1399999999999</v>
      </c>
      <c r="I17" s="82"/>
      <c r="J17" s="82"/>
      <c r="K17" s="82"/>
    </row>
    <row r="18" spans="1:11" ht="25.5">
      <c r="A18" s="212"/>
      <c r="B18" s="334" t="s">
        <v>593</v>
      </c>
      <c r="C18" s="34"/>
      <c r="D18" s="34"/>
      <c r="E18" s="34" t="s">
        <v>233</v>
      </c>
      <c r="F18" s="122">
        <v>3</v>
      </c>
      <c r="G18" s="336">
        <v>316.52</v>
      </c>
      <c r="H18" s="72">
        <f t="shared" si="0"/>
        <v>949.56</v>
      </c>
      <c r="I18" s="82"/>
      <c r="J18" s="82"/>
      <c r="K18" s="82"/>
    </row>
    <row r="19" spans="1:11">
      <c r="A19" s="212"/>
      <c r="B19" s="334" t="s">
        <v>594</v>
      </c>
      <c r="C19" s="34"/>
      <c r="D19" s="34"/>
      <c r="E19" s="34" t="s">
        <v>233</v>
      </c>
      <c r="F19" s="122">
        <v>3</v>
      </c>
      <c r="G19" s="336">
        <v>399.3</v>
      </c>
      <c r="H19" s="72">
        <f t="shared" si="0"/>
        <v>1197.9000000000001</v>
      </c>
      <c r="I19" s="82"/>
      <c r="J19" s="82"/>
      <c r="K19" s="82"/>
    </row>
    <row r="20" spans="1:11">
      <c r="A20" s="212"/>
      <c r="B20" s="334" t="s">
        <v>595</v>
      </c>
      <c r="C20" s="34"/>
      <c r="D20" s="34"/>
      <c r="E20" s="34" t="s">
        <v>233</v>
      </c>
      <c r="F20" s="122">
        <v>3</v>
      </c>
      <c r="G20" s="336">
        <v>413.91</v>
      </c>
      <c r="H20" s="72">
        <f t="shared" si="0"/>
        <v>1241.73</v>
      </c>
      <c r="I20" s="82"/>
      <c r="J20" s="82"/>
      <c r="K20" s="82"/>
    </row>
    <row r="21" spans="1:11">
      <c r="A21" s="212"/>
      <c r="B21" s="334" t="s">
        <v>596</v>
      </c>
      <c r="C21" s="34"/>
      <c r="D21" s="34"/>
      <c r="E21" s="34" t="s">
        <v>234</v>
      </c>
      <c r="F21" s="122">
        <v>2.2392857128000001</v>
      </c>
      <c r="G21" s="336">
        <v>11.2</v>
      </c>
      <c r="H21" s="72">
        <f t="shared" si="0"/>
        <v>25.07999998336</v>
      </c>
      <c r="I21" s="82"/>
      <c r="J21" s="82"/>
      <c r="K21" s="82"/>
    </row>
    <row r="22" spans="1:11">
      <c r="A22" s="212"/>
      <c r="B22" s="334" t="s">
        <v>235</v>
      </c>
      <c r="C22" s="34"/>
      <c r="D22" s="34"/>
      <c r="E22" s="34" t="s">
        <v>233</v>
      </c>
      <c r="F22" s="122">
        <v>3</v>
      </c>
      <c r="G22" s="336">
        <v>54.78</v>
      </c>
      <c r="H22" s="72">
        <f t="shared" si="0"/>
        <v>164.34</v>
      </c>
      <c r="I22" s="82"/>
      <c r="J22" s="82"/>
      <c r="K22" s="82"/>
    </row>
    <row r="23" spans="1:11" ht="38.25">
      <c r="A23" s="212"/>
      <c r="B23" s="334" t="s">
        <v>597</v>
      </c>
      <c r="C23" s="34"/>
      <c r="D23" s="34"/>
      <c r="E23" s="34" t="s">
        <v>233</v>
      </c>
      <c r="F23" s="122">
        <v>3</v>
      </c>
      <c r="G23" s="336">
        <v>173.57</v>
      </c>
      <c r="H23" s="72">
        <f t="shared" si="0"/>
        <v>520.71</v>
      </c>
      <c r="I23" s="82"/>
      <c r="J23" s="82"/>
      <c r="K23" s="82"/>
    </row>
    <row r="24" spans="1:11">
      <c r="A24" s="212"/>
      <c r="B24" s="334" t="s">
        <v>598</v>
      </c>
      <c r="C24" s="34"/>
      <c r="D24" s="34"/>
      <c r="E24" s="34" t="s">
        <v>233</v>
      </c>
      <c r="F24" s="122">
        <v>3</v>
      </c>
      <c r="G24" s="336">
        <v>194.78</v>
      </c>
      <c r="H24" s="72">
        <f t="shared" si="0"/>
        <v>584.34</v>
      </c>
      <c r="I24" s="82"/>
      <c r="J24" s="82"/>
      <c r="K24" s="82"/>
    </row>
    <row r="25" spans="1:11">
      <c r="A25" s="34"/>
      <c r="B25" s="334" t="s">
        <v>599</v>
      </c>
      <c r="C25" s="34"/>
      <c r="D25" s="34"/>
      <c r="E25" s="34" t="s">
        <v>233</v>
      </c>
      <c r="F25" s="122">
        <v>1</v>
      </c>
      <c r="G25" s="336">
        <v>176.52</v>
      </c>
      <c r="H25" s="72">
        <f t="shared" si="0"/>
        <v>176.52</v>
      </c>
      <c r="I25" s="82"/>
      <c r="J25" s="82"/>
      <c r="K25" s="82"/>
    </row>
    <row r="26" spans="1:11">
      <c r="A26" s="34"/>
      <c r="B26" s="334" t="s">
        <v>600</v>
      </c>
      <c r="C26" s="34"/>
      <c r="D26" s="34"/>
      <c r="E26" s="34" t="s">
        <v>236</v>
      </c>
      <c r="F26" s="122">
        <v>1</v>
      </c>
      <c r="G26" s="336">
        <v>85.22</v>
      </c>
      <c r="H26" s="72">
        <f t="shared" si="0"/>
        <v>85.22</v>
      </c>
      <c r="I26" s="82"/>
      <c r="J26" s="82"/>
      <c r="K26" s="82"/>
    </row>
    <row r="27" spans="1:11">
      <c r="A27" s="34"/>
      <c r="B27" s="334" t="s">
        <v>601</v>
      </c>
      <c r="C27" s="34"/>
      <c r="D27" s="34"/>
      <c r="E27" s="34" t="s">
        <v>236</v>
      </c>
      <c r="F27" s="122">
        <v>1</v>
      </c>
      <c r="G27" s="336">
        <v>97.39</v>
      </c>
      <c r="H27" s="72">
        <f t="shared" si="0"/>
        <v>97.39</v>
      </c>
      <c r="I27" s="82"/>
      <c r="J27" s="82"/>
      <c r="K27" s="82"/>
    </row>
    <row r="28" spans="1:11">
      <c r="A28" s="34"/>
      <c r="B28" s="333" t="s">
        <v>602</v>
      </c>
      <c r="C28" s="34"/>
      <c r="D28" s="34"/>
      <c r="E28" s="34" t="s">
        <v>233</v>
      </c>
      <c r="F28" s="122">
        <v>1</v>
      </c>
      <c r="G28" s="336">
        <v>54.78</v>
      </c>
      <c r="H28" s="72">
        <f t="shared" si="0"/>
        <v>54.78</v>
      </c>
      <c r="I28" s="82"/>
      <c r="J28" s="82"/>
      <c r="K28" s="82"/>
    </row>
    <row r="29" spans="1:11">
      <c r="A29" s="34"/>
      <c r="B29" s="333" t="s">
        <v>603</v>
      </c>
      <c r="C29" s="34"/>
      <c r="D29" s="34"/>
      <c r="E29" s="34" t="s">
        <v>233</v>
      </c>
      <c r="F29" s="122">
        <v>1</v>
      </c>
      <c r="G29" s="336">
        <v>56</v>
      </c>
      <c r="H29" s="72">
        <f t="shared" si="0"/>
        <v>56</v>
      </c>
      <c r="I29" s="82"/>
      <c r="J29" s="82"/>
      <c r="K29" s="82"/>
    </row>
    <row r="30" spans="1:11">
      <c r="A30" s="34"/>
      <c r="B30" s="333" t="s">
        <v>604</v>
      </c>
      <c r="C30" s="34"/>
      <c r="D30" s="34"/>
      <c r="E30" s="34" t="s">
        <v>233</v>
      </c>
      <c r="F30" s="122">
        <v>1</v>
      </c>
      <c r="G30" s="336">
        <v>89.48</v>
      </c>
      <c r="H30" s="72">
        <f t="shared" si="0"/>
        <v>89.48</v>
      </c>
      <c r="I30" s="82"/>
      <c r="J30" s="82"/>
      <c r="K30" s="82"/>
    </row>
    <row r="31" spans="1:11">
      <c r="A31" s="34"/>
      <c r="B31" s="333" t="s">
        <v>237</v>
      </c>
      <c r="C31" s="34"/>
      <c r="D31" s="34"/>
      <c r="E31" s="34" t="s">
        <v>233</v>
      </c>
      <c r="F31" s="122">
        <v>1</v>
      </c>
      <c r="G31" s="336">
        <v>58.43</v>
      </c>
      <c r="H31" s="72">
        <f t="shared" si="0"/>
        <v>58.43</v>
      </c>
      <c r="I31" s="82"/>
      <c r="J31" s="82"/>
      <c r="K31" s="82"/>
    </row>
    <row r="32" spans="1:11">
      <c r="A32" s="34"/>
      <c r="B32" s="333" t="s">
        <v>238</v>
      </c>
      <c r="C32" s="34"/>
      <c r="D32" s="34"/>
      <c r="E32" s="34" t="s">
        <v>233</v>
      </c>
      <c r="F32" s="122">
        <v>2</v>
      </c>
      <c r="G32" s="336">
        <v>47.36</v>
      </c>
      <c r="H32" s="72">
        <f t="shared" si="0"/>
        <v>94.72</v>
      </c>
      <c r="I32" s="82"/>
      <c r="J32" s="82"/>
      <c r="K32" s="82"/>
    </row>
    <row r="33" spans="1:11">
      <c r="A33" s="34"/>
      <c r="B33" s="333" t="s">
        <v>605</v>
      </c>
      <c r="C33" s="34"/>
      <c r="D33" s="34"/>
      <c r="E33" s="34" t="s">
        <v>233</v>
      </c>
      <c r="F33" s="122">
        <v>1</v>
      </c>
      <c r="G33" s="336">
        <v>754.77</v>
      </c>
      <c r="H33" s="72">
        <f t="shared" si="0"/>
        <v>754.77</v>
      </c>
      <c r="I33" s="82"/>
      <c r="J33" s="82"/>
      <c r="K33" s="82"/>
    </row>
    <row r="34" spans="1:11">
      <c r="A34" s="34"/>
      <c r="B34" s="333" t="s">
        <v>239</v>
      </c>
      <c r="C34" s="34"/>
      <c r="D34" s="34"/>
      <c r="E34" s="34" t="s">
        <v>236</v>
      </c>
      <c r="F34" s="125">
        <v>1</v>
      </c>
      <c r="G34" s="336">
        <v>194.61</v>
      </c>
      <c r="H34" s="72">
        <f t="shared" si="0"/>
        <v>194.61</v>
      </c>
      <c r="I34" s="82"/>
      <c r="J34" s="82"/>
      <c r="K34" s="82"/>
    </row>
    <row r="35" spans="1:11">
      <c r="A35" s="34"/>
      <c r="B35" s="333" t="s">
        <v>240</v>
      </c>
      <c r="C35" s="34"/>
      <c r="D35" s="34"/>
      <c r="E35" s="34" t="s">
        <v>233</v>
      </c>
      <c r="F35" s="125">
        <v>1</v>
      </c>
      <c r="G35" s="336">
        <v>233.74</v>
      </c>
      <c r="H35" s="72">
        <f t="shared" si="0"/>
        <v>233.74</v>
      </c>
      <c r="I35" s="82"/>
      <c r="J35" s="82"/>
      <c r="K35" s="82"/>
    </row>
    <row r="36" spans="1:11">
      <c r="A36" s="34"/>
      <c r="B36" s="333" t="s">
        <v>241</v>
      </c>
      <c r="C36" s="34"/>
      <c r="D36" s="34"/>
      <c r="E36" s="34" t="s">
        <v>233</v>
      </c>
      <c r="F36" s="125">
        <v>1</v>
      </c>
      <c r="G36" s="336">
        <v>636.67999999999995</v>
      </c>
      <c r="H36" s="72">
        <f t="shared" si="0"/>
        <v>636.67999999999995</v>
      </c>
      <c r="I36" s="82"/>
      <c r="J36" s="82"/>
      <c r="K36" s="82"/>
    </row>
    <row r="37" spans="1:11">
      <c r="A37" s="34"/>
      <c r="B37" s="333" t="s">
        <v>242</v>
      </c>
      <c r="C37" s="34"/>
      <c r="D37" s="34"/>
      <c r="E37" s="34" t="s">
        <v>233</v>
      </c>
      <c r="F37" s="122">
        <v>1</v>
      </c>
      <c r="G37" s="336">
        <v>1095.6300000000001</v>
      </c>
      <c r="H37" s="72">
        <f t="shared" si="0"/>
        <v>1095.6300000000001</v>
      </c>
      <c r="I37" s="82"/>
      <c r="J37" s="82"/>
      <c r="K37" s="82"/>
    </row>
    <row r="38" spans="1:11">
      <c r="A38" s="34"/>
      <c r="B38" s="333" t="s">
        <v>243</v>
      </c>
      <c r="C38" s="34"/>
      <c r="D38" s="34"/>
      <c r="E38" s="34" t="s">
        <v>233</v>
      </c>
      <c r="F38" s="122">
        <v>1</v>
      </c>
      <c r="G38" s="336">
        <v>547.82000000000005</v>
      </c>
      <c r="H38" s="72">
        <f t="shared" si="0"/>
        <v>547.82000000000005</v>
      </c>
      <c r="I38" s="82"/>
      <c r="J38" s="82"/>
      <c r="K38" s="82"/>
    </row>
    <row r="39" spans="1:11" ht="76.5">
      <c r="A39" s="34"/>
      <c r="B39" s="333" t="s">
        <v>606</v>
      </c>
      <c r="C39" s="34"/>
      <c r="D39" s="34"/>
      <c r="E39" s="34" t="s">
        <v>233</v>
      </c>
      <c r="F39" s="122">
        <v>1</v>
      </c>
      <c r="G39" s="247">
        <v>94.95</v>
      </c>
      <c r="H39" s="72">
        <f t="shared" si="0"/>
        <v>94.95</v>
      </c>
      <c r="I39" s="82"/>
      <c r="J39" s="82"/>
      <c r="K39" s="82"/>
    </row>
    <row r="40" spans="1:11">
      <c r="A40" s="34"/>
      <c r="B40" s="333" t="s">
        <v>244</v>
      </c>
      <c r="C40" s="34"/>
      <c r="D40" s="34"/>
      <c r="E40" s="34" t="s">
        <v>233</v>
      </c>
      <c r="F40" s="122">
        <v>1</v>
      </c>
      <c r="G40" s="336">
        <v>1947.79</v>
      </c>
      <c r="H40" s="72">
        <f t="shared" si="0"/>
        <v>1947.79</v>
      </c>
      <c r="I40" s="82"/>
      <c r="J40" s="82"/>
      <c r="K40" s="82"/>
    </row>
    <row r="41" spans="1:11">
      <c r="A41" s="34"/>
      <c r="B41" s="333" t="s">
        <v>607</v>
      </c>
      <c r="C41" s="34"/>
      <c r="D41" s="34"/>
      <c r="E41" s="34" t="s">
        <v>233</v>
      </c>
      <c r="F41" s="122">
        <v>1</v>
      </c>
      <c r="G41" s="336">
        <v>328.69</v>
      </c>
      <c r="H41" s="72">
        <f t="shared" si="0"/>
        <v>328.69</v>
      </c>
      <c r="I41" s="82"/>
      <c r="J41" s="82"/>
      <c r="K41" s="82"/>
    </row>
    <row r="42" spans="1:11">
      <c r="A42" s="34"/>
      <c r="B42" s="335" t="s">
        <v>245</v>
      </c>
      <c r="C42" s="34"/>
      <c r="D42" s="34"/>
      <c r="E42" s="34" t="s">
        <v>233</v>
      </c>
      <c r="F42" s="122">
        <v>1</v>
      </c>
      <c r="G42" s="336">
        <v>26.78</v>
      </c>
      <c r="H42" s="72">
        <f t="shared" si="0"/>
        <v>26.78</v>
      </c>
      <c r="I42" s="82"/>
      <c r="J42" s="82"/>
      <c r="K42" s="82"/>
    </row>
    <row r="43" spans="1:11">
      <c r="A43" s="64">
        <v>2</v>
      </c>
      <c r="B43" s="323" t="s">
        <v>259</v>
      </c>
      <c r="C43" s="66" t="s">
        <v>73</v>
      </c>
      <c r="D43" s="64">
        <v>346000</v>
      </c>
      <c r="E43" s="34"/>
      <c r="F43" s="122"/>
      <c r="G43" s="123"/>
      <c r="H43" s="178">
        <f>SUM(H44:H52)</f>
        <v>7400</v>
      </c>
      <c r="I43" s="82"/>
      <c r="J43" s="82"/>
      <c r="K43" s="82"/>
    </row>
    <row r="44" spans="1:11">
      <c r="A44" s="34"/>
      <c r="B44" s="324" t="s">
        <v>571</v>
      </c>
      <c r="C44" s="66"/>
      <c r="D44" s="64"/>
      <c r="E44" s="325" t="s">
        <v>230</v>
      </c>
      <c r="F44" s="326">
        <v>10</v>
      </c>
      <c r="G44" s="326">
        <v>49</v>
      </c>
      <c r="H44" s="155">
        <f t="shared" ref="H44:H50" si="1">F44*G44</f>
        <v>490</v>
      </c>
      <c r="I44" s="82"/>
      <c r="J44" s="82"/>
      <c r="K44" s="82"/>
    </row>
    <row r="45" spans="1:11">
      <c r="A45" s="34"/>
      <c r="B45" s="324" t="s">
        <v>260</v>
      </c>
      <c r="C45" s="66"/>
      <c r="D45" s="64"/>
      <c r="E45" s="325" t="s">
        <v>230</v>
      </c>
      <c r="F45" s="326">
        <v>11</v>
      </c>
      <c r="G45" s="326">
        <v>30</v>
      </c>
      <c r="H45" s="155">
        <f t="shared" si="1"/>
        <v>330</v>
      </c>
      <c r="I45" s="82"/>
      <c r="J45" s="82"/>
      <c r="K45" s="82"/>
    </row>
    <row r="46" spans="1:11">
      <c r="A46" s="34"/>
      <c r="B46" s="324" t="s">
        <v>572</v>
      </c>
      <c r="C46" s="66"/>
      <c r="D46" s="64"/>
      <c r="E46" s="325" t="s">
        <v>230</v>
      </c>
      <c r="F46" s="326">
        <v>4</v>
      </c>
      <c r="G46" s="326">
        <v>250</v>
      </c>
      <c r="H46" s="155">
        <f t="shared" si="1"/>
        <v>1000</v>
      </c>
      <c r="I46" s="82"/>
      <c r="J46" s="82"/>
      <c r="K46" s="82"/>
    </row>
    <row r="47" spans="1:11">
      <c r="A47" s="34"/>
      <c r="B47" s="324" t="s">
        <v>573</v>
      </c>
      <c r="C47" s="66"/>
      <c r="D47" s="64"/>
      <c r="E47" s="325" t="s">
        <v>230</v>
      </c>
      <c r="F47" s="326">
        <v>8</v>
      </c>
      <c r="G47" s="326">
        <v>160</v>
      </c>
      <c r="H47" s="155">
        <f t="shared" si="1"/>
        <v>1280</v>
      </c>
      <c r="I47" s="82"/>
      <c r="J47" s="82"/>
      <c r="K47" s="82"/>
    </row>
    <row r="48" spans="1:11">
      <c r="A48" s="34"/>
      <c r="B48" s="324" t="s">
        <v>265</v>
      </c>
      <c r="C48" s="66"/>
      <c r="D48" s="64"/>
      <c r="E48" s="325" t="s">
        <v>266</v>
      </c>
      <c r="F48" s="326">
        <v>17</v>
      </c>
      <c r="G48" s="326">
        <v>50</v>
      </c>
      <c r="H48" s="155">
        <f t="shared" si="1"/>
        <v>850</v>
      </c>
      <c r="I48" s="82"/>
      <c r="J48" s="82"/>
      <c r="K48" s="82"/>
    </row>
    <row r="49" spans="1:11">
      <c r="A49" s="34"/>
      <c r="B49" s="324" t="s">
        <v>574</v>
      </c>
      <c r="C49" s="66"/>
      <c r="D49" s="64"/>
      <c r="E49" s="325" t="s">
        <v>230</v>
      </c>
      <c r="F49" s="326">
        <v>16</v>
      </c>
      <c r="G49" s="326">
        <v>25</v>
      </c>
      <c r="H49" s="155">
        <f t="shared" si="1"/>
        <v>400</v>
      </c>
      <c r="I49" s="82"/>
      <c r="J49" s="82"/>
      <c r="K49" s="82"/>
    </row>
    <row r="50" spans="1:11">
      <c r="A50" s="34"/>
      <c r="B50" s="324" t="s">
        <v>575</v>
      </c>
      <c r="C50" s="66"/>
      <c r="D50" s="64"/>
      <c r="E50" s="325" t="s">
        <v>230</v>
      </c>
      <c r="F50" s="326">
        <v>20</v>
      </c>
      <c r="G50" s="326">
        <v>37</v>
      </c>
      <c r="H50" s="155">
        <f t="shared" si="1"/>
        <v>740</v>
      </c>
      <c r="I50" s="82"/>
      <c r="J50" s="82"/>
      <c r="K50" s="82"/>
    </row>
    <row r="51" spans="1:11">
      <c r="A51" s="34"/>
      <c r="B51" s="324" t="s">
        <v>576</v>
      </c>
      <c r="C51" s="66"/>
      <c r="D51" s="64"/>
      <c r="E51" s="325" t="s">
        <v>230</v>
      </c>
      <c r="F51" s="326">
        <v>20</v>
      </c>
      <c r="G51" s="326">
        <v>33</v>
      </c>
      <c r="H51" s="155">
        <f>F51*G51</f>
        <v>660</v>
      </c>
      <c r="I51" s="82"/>
      <c r="J51" s="82"/>
      <c r="K51" s="82"/>
    </row>
    <row r="52" spans="1:11">
      <c r="A52" s="34"/>
      <c r="B52" s="327" t="s">
        <v>577</v>
      </c>
      <c r="C52" s="66"/>
      <c r="D52" s="64"/>
      <c r="E52" s="325" t="s">
        <v>230</v>
      </c>
      <c r="F52" s="326">
        <v>11</v>
      </c>
      <c r="G52" s="326">
        <v>150</v>
      </c>
      <c r="H52" s="155">
        <f>F52*G52</f>
        <v>1650</v>
      </c>
      <c r="I52" s="328"/>
      <c r="J52" s="82"/>
      <c r="K52" s="82"/>
    </row>
    <row r="53" spans="1:11">
      <c r="A53" s="73"/>
      <c r="B53" s="100" t="s">
        <v>188</v>
      </c>
      <c r="C53" s="100"/>
      <c r="D53" s="101"/>
      <c r="E53" s="73"/>
      <c r="F53" s="102"/>
      <c r="G53" s="102"/>
      <c r="H53" s="147">
        <f>H12+H43</f>
        <v>24599.99999998336</v>
      </c>
      <c r="I53" s="82"/>
      <c r="J53" s="82"/>
      <c r="K53" s="82"/>
    </row>
    <row r="54" spans="1:11">
      <c r="A54" s="29"/>
      <c r="B54" s="25"/>
      <c r="C54" s="25"/>
      <c r="D54" s="108"/>
      <c r="E54" s="25"/>
      <c r="F54" s="109"/>
      <c r="G54" s="109"/>
      <c r="H54" s="81"/>
      <c r="I54" s="82"/>
      <c r="J54" s="82"/>
      <c r="K54" s="82"/>
    </row>
    <row r="55" spans="1:11">
      <c r="A55" s="148" t="s">
        <v>293</v>
      </c>
      <c r="B55" s="118"/>
      <c r="C55" s="118"/>
      <c r="D55" s="118"/>
      <c r="E55" s="118"/>
      <c r="F55" s="149"/>
      <c r="G55" s="149"/>
      <c r="H55" s="150">
        <f>H53</f>
        <v>24599.99999998336</v>
      </c>
      <c r="I55" s="28"/>
      <c r="J55" s="28"/>
      <c r="K55" s="28"/>
    </row>
    <row r="56" spans="1:11">
      <c r="A56" s="118"/>
      <c r="B56" s="118"/>
      <c r="C56" s="118"/>
      <c r="D56" s="118"/>
      <c r="E56" s="118"/>
      <c r="F56" s="149"/>
      <c r="G56" s="149"/>
      <c r="H56" s="181"/>
      <c r="I56" s="28"/>
      <c r="J56" s="28"/>
      <c r="K56" s="28"/>
    </row>
  </sheetData>
  <mergeCells count="4">
    <mergeCell ref="A2:H2"/>
    <mergeCell ref="A4:H4"/>
    <mergeCell ref="A5:H5"/>
    <mergeCell ref="A6:H6"/>
  </mergeCells>
  <pageMargins left="0.7" right="0.7" top="0.75" bottom="0.75" header="0.3" footer="0.3"/>
  <pageSetup paperSize="9" scale="7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12"/>
  <sheetViews>
    <sheetView view="pageBreakPreview" topLeftCell="A22" zoomScaleNormal="100" zoomScaleSheetLayoutView="100" workbookViewId="0">
      <selection activeCell="F56" sqref="F56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11" ht="9.75" customHeight="1">
      <c r="A1" s="24"/>
      <c r="B1" s="25"/>
      <c r="C1" s="25"/>
      <c r="D1" s="25"/>
      <c r="E1" s="25"/>
      <c r="F1" s="25"/>
      <c r="G1" s="25"/>
      <c r="H1" s="26"/>
    </row>
    <row r="2" spans="1:11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1">
      <c r="A3" s="24"/>
      <c r="B3" s="25"/>
      <c r="C3" s="25"/>
      <c r="D3" s="29"/>
      <c r="E3" s="29"/>
      <c r="F3" s="25"/>
      <c r="G3" s="25"/>
      <c r="H3" s="26"/>
    </row>
    <row r="4" spans="1:11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1" ht="12.75" customHeight="1">
      <c r="A5" s="631" t="s">
        <v>578</v>
      </c>
      <c r="B5" s="631"/>
      <c r="C5" s="631"/>
      <c r="D5" s="631"/>
      <c r="E5" s="631"/>
      <c r="F5" s="631"/>
      <c r="G5" s="631"/>
      <c r="H5" s="631"/>
    </row>
    <row r="6" spans="1:11" ht="53.25" customHeight="1">
      <c r="A6" s="631" t="s">
        <v>579</v>
      </c>
      <c r="B6" s="631"/>
      <c r="C6" s="631"/>
      <c r="D6" s="631"/>
      <c r="E6" s="631"/>
      <c r="F6" s="631"/>
      <c r="G6" s="631"/>
      <c r="H6" s="631"/>
    </row>
    <row r="7" spans="1:11">
      <c r="A7" s="29"/>
      <c r="B7" s="25"/>
      <c r="C7" s="25"/>
      <c r="D7" s="108"/>
      <c r="E7" s="25"/>
      <c r="F7" s="109"/>
      <c r="G7" s="109"/>
      <c r="H7" s="81"/>
      <c r="I7" s="82"/>
      <c r="J7" s="82"/>
      <c r="K7" s="82"/>
    </row>
    <row r="8" spans="1:11">
      <c r="A8" s="633" t="s">
        <v>176</v>
      </c>
      <c r="B8" s="633"/>
      <c r="C8" s="633"/>
      <c r="D8" s="633"/>
      <c r="E8" s="633"/>
      <c r="F8" s="633"/>
      <c r="G8" s="633"/>
      <c r="H8" s="633"/>
      <c r="I8" s="82"/>
      <c r="J8" s="82"/>
      <c r="K8" s="82"/>
    </row>
    <row r="9" spans="1:11">
      <c r="A9" s="31"/>
      <c r="B9" s="31"/>
      <c r="C9" s="31"/>
      <c r="D9" s="31"/>
      <c r="E9" s="31"/>
      <c r="F9" s="31"/>
      <c r="G9" s="31"/>
      <c r="H9" s="32"/>
      <c r="I9" s="82"/>
      <c r="J9" s="82"/>
      <c r="K9" s="82"/>
    </row>
    <row r="10" spans="1:11" ht="38.25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  <c r="I10" s="82"/>
      <c r="J10" s="82"/>
      <c r="K10" s="82"/>
    </row>
    <row r="11" spans="1:11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  <c r="I11" s="82"/>
      <c r="J11" s="82"/>
      <c r="K11" s="82"/>
    </row>
    <row r="12" spans="1:11">
      <c r="A12" s="634">
        <v>1</v>
      </c>
      <c r="B12" s="237" t="s">
        <v>187</v>
      </c>
      <c r="C12" s="35">
        <v>111</v>
      </c>
      <c r="D12" s="34">
        <v>211020</v>
      </c>
      <c r="E12" s="34" t="s">
        <v>186</v>
      </c>
      <c r="F12" s="36">
        <f>H12/G12</f>
        <v>8675</v>
      </c>
      <c r="G12" s="48">
        <v>12</v>
      </c>
      <c r="H12" s="43">
        <v>104100</v>
      </c>
      <c r="I12" s="82"/>
      <c r="J12" s="82"/>
      <c r="K12" s="82"/>
    </row>
    <row r="13" spans="1:11">
      <c r="A13" s="634"/>
      <c r="B13" s="49" t="s">
        <v>188</v>
      </c>
      <c r="C13" s="49"/>
      <c r="D13" s="50"/>
      <c r="E13" s="50"/>
      <c r="F13" s="51"/>
      <c r="G13" s="52"/>
      <c r="H13" s="53">
        <f>H12</f>
        <v>104100</v>
      </c>
      <c r="I13" s="82"/>
      <c r="J13" s="82"/>
      <c r="K13" s="82"/>
    </row>
    <row r="14" spans="1:11">
      <c r="A14" s="24"/>
      <c r="B14" s="25"/>
      <c r="C14" s="25"/>
      <c r="D14" s="30"/>
      <c r="E14" s="29"/>
      <c r="F14" s="25"/>
      <c r="G14" s="25"/>
      <c r="H14" s="26"/>
      <c r="I14" s="82"/>
      <c r="J14" s="82"/>
      <c r="K14" s="82"/>
    </row>
    <row r="15" spans="1:11">
      <c r="A15" s="633" t="s">
        <v>189</v>
      </c>
      <c r="B15" s="633"/>
      <c r="C15" s="633"/>
      <c r="D15" s="633"/>
      <c r="E15" s="633"/>
      <c r="F15" s="633"/>
      <c r="G15" s="633"/>
      <c r="H15" s="633"/>
      <c r="I15" s="82"/>
      <c r="J15" s="82"/>
      <c r="K15" s="82"/>
    </row>
    <row r="16" spans="1:11">
      <c r="A16" s="31"/>
      <c r="B16" s="31"/>
      <c r="C16" s="31"/>
      <c r="D16" s="31"/>
      <c r="E16" s="31"/>
      <c r="F16" s="31"/>
      <c r="G16" s="31"/>
      <c r="H16" s="32"/>
      <c r="I16" s="82"/>
      <c r="J16" s="82"/>
      <c r="K16" s="82"/>
    </row>
    <row r="17" spans="1:11" ht="38.25">
      <c r="A17" s="33" t="s">
        <v>190</v>
      </c>
      <c r="B17" s="34" t="s">
        <v>178</v>
      </c>
      <c r="C17" s="35" t="s">
        <v>179</v>
      </c>
      <c r="D17" s="35" t="s">
        <v>180</v>
      </c>
      <c r="E17" s="35" t="s">
        <v>181</v>
      </c>
      <c r="F17" s="35" t="s">
        <v>183</v>
      </c>
      <c r="G17" s="35" t="s">
        <v>191</v>
      </c>
      <c r="H17" s="36" t="s">
        <v>192</v>
      </c>
      <c r="I17" s="82"/>
      <c r="J17" s="82"/>
      <c r="K17" s="82"/>
    </row>
    <row r="18" spans="1:11">
      <c r="A18" s="37">
        <v>1</v>
      </c>
      <c r="B18" s="37">
        <v>2</v>
      </c>
      <c r="C18" s="37">
        <v>3</v>
      </c>
      <c r="D18" s="37">
        <v>4</v>
      </c>
      <c r="E18" s="37">
        <v>5</v>
      </c>
      <c r="F18" s="37">
        <v>6</v>
      </c>
      <c r="G18" s="37">
        <v>7</v>
      </c>
      <c r="H18" s="39">
        <v>8</v>
      </c>
      <c r="I18" s="82"/>
      <c r="J18" s="82"/>
      <c r="K18" s="82"/>
    </row>
    <row r="19" spans="1:11">
      <c r="A19" s="56" t="s">
        <v>193</v>
      </c>
      <c r="B19" s="45" t="s">
        <v>194</v>
      </c>
      <c r="C19" s="33">
        <v>119</v>
      </c>
      <c r="D19" s="58">
        <v>213000</v>
      </c>
      <c r="E19" s="34" t="s">
        <v>195</v>
      </c>
      <c r="F19" s="59">
        <v>12</v>
      </c>
      <c r="G19" s="60">
        <f>H19/F19</f>
        <v>2616.6666666666665</v>
      </c>
      <c r="H19" s="43">
        <v>31400</v>
      </c>
      <c r="I19" s="82"/>
      <c r="J19" s="82"/>
      <c r="K19" s="82"/>
    </row>
    <row r="20" spans="1:11">
      <c r="A20" s="50"/>
      <c r="B20" s="49" t="s">
        <v>188</v>
      </c>
      <c r="C20" s="49"/>
      <c r="D20" s="50"/>
      <c r="E20" s="61"/>
      <c r="F20" s="62"/>
      <c r="G20" s="62"/>
      <c r="H20" s="53">
        <f>H19</f>
        <v>31400</v>
      </c>
      <c r="I20" s="82"/>
      <c r="J20" s="82"/>
      <c r="K20" s="82"/>
    </row>
    <row r="21" spans="1:11">
      <c r="A21" s="29"/>
      <c r="B21" s="25"/>
      <c r="C21" s="25"/>
      <c r="D21" s="108"/>
      <c r="E21" s="25"/>
      <c r="F21" s="109"/>
      <c r="G21" s="109"/>
      <c r="H21" s="81"/>
      <c r="I21" s="82"/>
      <c r="J21" s="82"/>
      <c r="K21" s="82"/>
    </row>
    <row r="22" spans="1:11">
      <c r="A22" s="633" t="s">
        <v>580</v>
      </c>
      <c r="B22" s="633"/>
      <c r="C22" s="633"/>
      <c r="D22" s="633"/>
      <c r="E22" s="633"/>
      <c r="F22" s="633"/>
      <c r="G22" s="633"/>
      <c r="H22" s="633"/>
      <c r="I22" s="82"/>
      <c r="J22" s="82"/>
      <c r="K22" s="82"/>
    </row>
    <row r="23" spans="1:11">
      <c r="A23" s="31"/>
      <c r="B23" s="31"/>
      <c r="C23" s="31"/>
      <c r="D23" s="31"/>
      <c r="E23" s="31"/>
      <c r="F23" s="31"/>
      <c r="G23" s="31"/>
      <c r="H23" s="32"/>
      <c r="I23" s="82"/>
      <c r="J23" s="82"/>
      <c r="K23" s="82"/>
    </row>
    <row r="24" spans="1:11" ht="38.25">
      <c r="A24" s="33" t="s">
        <v>177</v>
      </c>
      <c r="B24" s="34" t="s">
        <v>178</v>
      </c>
      <c r="C24" s="35" t="s">
        <v>179</v>
      </c>
      <c r="D24" s="35" t="s">
        <v>180</v>
      </c>
      <c r="E24" s="35" t="s">
        <v>181</v>
      </c>
      <c r="F24" s="35" t="s">
        <v>182</v>
      </c>
      <c r="G24" s="35" t="s">
        <v>183</v>
      </c>
      <c r="H24" s="36" t="s">
        <v>184</v>
      </c>
      <c r="I24" s="82"/>
      <c r="J24" s="82"/>
      <c r="K24" s="82"/>
    </row>
    <row r="25" spans="1:11">
      <c r="A25" s="37">
        <v>1</v>
      </c>
      <c r="B25" s="37">
        <v>2</v>
      </c>
      <c r="C25" s="37">
        <v>3</v>
      </c>
      <c r="D25" s="38">
        <v>4</v>
      </c>
      <c r="E25" s="37">
        <v>5</v>
      </c>
      <c r="F25" s="37">
        <v>6</v>
      </c>
      <c r="G25" s="37">
        <v>7</v>
      </c>
      <c r="H25" s="39">
        <v>8</v>
      </c>
      <c r="I25" s="82"/>
      <c r="J25" s="82"/>
      <c r="K25" s="82"/>
    </row>
    <row r="26" spans="1:11">
      <c r="A26" s="634">
        <v>1</v>
      </c>
      <c r="B26" s="237" t="s">
        <v>581</v>
      </c>
      <c r="C26" s="35">
        <v>321</v>
      </c>
      <c r="D26" s="34">
        <v>262000</v>
      </c>
      <c r="E26" s="34" t="s">
        <v>186</v>
      </c>
      <c r="F26" s="36">
        <f>H26/G26</f>
        <v>9833.3333333333339</v>
      </c>
      <c r="G26" s="48">
        <v>12</v>
      </c>
      <c r="H26" s="43">
        <v>118000</v>
      </c>
      <c r="I26" s="82"/>
      <c r="J26" s="82"/>
      <c r="K26" s="82"/>
    </row>
    <row r="27" spans="1:11">
      <c r="A27" s="634"/>
      <c r="B27" s="49" t="s">
        <v>188</v>
      </c>
      <c r="C27" s="49"/>
      <c r="D27" s="50"/>
      <c r="E27" s="50"/>
      <c r="F27" s="51"/>
      <c r="G27" s="52"/>
      <c r="H27" s="53">
        <f>H26</f>
        <v>118000</v>
      </c>
      <c r="I27" s="82"/>
      <c r="J27" s="82"/>
      <c r="K27" s="82"/>
    </row>
    <row r="28" spans="1:11">
      <c r="A28" s="29"/>
      <c r="B28" s="25"/>
      <c r="C28" s="25"/>
      <c r="D28" s="108"/>
      <c r="E28" s="25"/>
      <c r="F28" s="109"/>
      <c r="G28" s="109"/>
      <c r="H28" s="81"/>
      <c r="I28" s="82"/>
      <c r="J28" s="82"/>
      <c r="K28" s="82"/>
    </row>
    <row r="29" spans="1:11">
      <c r="A29" s="24"/>
      <c r="B29" s="85"/>
      <c r="C29" s="85"/>
      <c r="D29" s="29" t="s">
        <v>226</v>
      </c>
      <c r="E29" s="29"/>
      <c r="F29" s="84"/>
      <c r="G29" s="84"/>
      <c r="H29" s="81"/>
      <c r="I29" s="82"/>
      <c r="J29" s="82"/>
      <c r="K29" s="82"/>
    </row>
    <row r="30" spans="1:11">
      <c r="A30" s="24"/>
      <c r="B30" s="85"/>
      <c r="C30" s="85"/>
      <c r="D30" s="29"/>
      <c r="E30" s="29"/>
      <c r="F30" s="84"/>
      <c r="G30" s="84"/>
      <c r="H30" s="81"/>
      <c r="I30" s="82"/>
      <c r="J30" s="82"/>
      <c r="K30" s="82"/>
    </row>
    <row r="31" spans="1:11" ht="25.5">
      <c r="A31" s="35" t="s">
        <v>227</v>
      </c>
      <c r="B31" s="66" t="s">
        <v>178</v>
      </c>
      <c r="C31" s="35" t="s">
        <v>179</v>
      </c>
      <c r="D31" s="35" t="s">
        <v>180</v>
      </c>
      <c r="E31" s="35" t="s">
        <v>181</v>
      </c>
      <c r="F31" s="35" t="s">
        <v>203</v>
      </c>
      <c r="G31" s="119" t="s">
        <v>228</v>
      </c>
      <c r="H31" s="36" t="s">
        <v>184</v>
      </c>
      <c r="I31" s="82"/>
      <c r="J31" s="82"/>
      <c r="K31" s="82"/>
    </row>
    <row r="32" spans="1:11">
      <c r="A32" s="34">
        <v>1</v>
      </c>
      <c r="B32" s="34">
        <v>2</v>
      </c>
      <c r="C32" s="34">
        <v>3</v>
      </c>
      <c r="D32" s="34">
        <v>4</v>
      </c>
      <c r="E32" s="34">
        <v>5</v>
      </c>
      <c r="F32" s="34">
        <v>6</v>
      </c>
      <c r="G32" s="34">
        <v>7</v>
      </c>
      <c r="H32" s="59">
        <v>8</v>
      </c>
      <c r="I32" s="82"/>
      <c r="J32" s="82"/>
      <c r="K32" s="82"/>
    </row>
    <row r="33" spans="1:11">
      <c r="A33" s="64">
        <v>1</v>
      </c>
      <c r="B33" s="157" t="s">
        <v>582</v>
      </c>
      <c r="C33" s="66" t="s">
        <v>73</v>
      </c>
      <c r="D33" s="64">
        <v>342000</v>
      </c>
      <c r="E33" s="34"/>
      <c r="F33" s="59"/>
      <c r="G33" s="158"/>
      <c r="H33" s="221">
        <f>SUM(H34:H64)</f>
        <v>1042199.9999999999</v>
      </c>
      <c r="I33" s="82"/>
      <c r="J33" s="82"/>
      <c r="K33" s="82"/>
    </row>
    <row r="34" spans="1:11">
      <c r="A34" s="34"/>
      <c r="B34" s="337" t="s">
        <v>385</v>
      </c>
      <c r="C34" s="66"/>
      <c r="D34" s="64"/>
      <c r="E34" s="34" t="s">
        <v>233</v>
      </c>
      <c r="F34" s="59">
        <v>100</v>
      </c>
      <c r="G34" s="352">
        <v>54.78</v>
      </c>
      <c r="H34" s="72">
        <f>F34*G34</f>
        <v>5478</v>
      </c>
      <c r="I34" s="82"/>
      <c r="J34" s="82"/>
      <c r="K34" s="82"/>
    </row>
    <row r="35" spans="1:11">
      <c r="A35" s="34"/>
      <c r="B35" s="337" t="s">
        <v>386</v>
      </c>
      <c r="C35" s="66"/>
      <c r="D35" s="64"/>
      <c r="E35" s="34" t="s">
        <v>233</v>
      </c>
      <c r="F35" s="59">
        <v>100</v>
      </c>
      <c r="G35" s="352">
        <v>56</v>
      </c>
      <c r="H35" s="72">
        <f t="shared" ref="H35:H64" si="0">F35*G35</f>
        <v>5600</v>
      </c>
      <c r="I35" s="82"/>
      <c r="J35" s="82"/>
      <c r="K35" s="82"/>
    </row>
    <row r="36" spans="1:11">
      <c r="A36" s="34"/>
      <c r="B36" s="337" t="s">
        <v>387</v>
      </c>
      <c r="C36" s="66"/>
      <c r="D36" s="64"/>
      <c r="E36" s="34" t="s">
        <v>233</v>
      </c>
      <c r="F36" s="59">
        <v>100</v>
      </c>
      <c r="G36" s="352">
        <v>47.36</v>
      </c>
      <c r="H36" s="72">
        <f t="shared" si="0"/>
        <v>4736</v>
      </c>
      <c r="I36" s="82"/>
      <c r="J36" s="82"/>
      <c r="K36" s="82"/>
    </row>
    <row r="37" spans="1:11">
      <c r="A37" s="34"/>
      <c r="B37" s="337" t="s">
        <v>388</v>
      </c>
      <c r="C37" s="66"/>
      <c r="D37" s="64"/>
      <c r="E37" s="34" t="s">
        <v>233</v>
      </c>
      <c r="F37" s="59">
        <v>100</v>
      </c>
      <c r="G37" s="352">
        <v>89.48</v>
      </c>
      <c r="H37" s="72">
        <f t="shared" si="0"/>
        <v>8948</v>
      </c>
      <c r="I37" s="82"/>
      <c r="J37" s="82"/>
      <c r="K37" s="82"/>
    </row>
    <row r="38" spans="1:11">
      <c r="A38" s="34"/>
      <c r="B38" s="337" t="s">
        <v>389</v>
      </c>
      <c r="C38" s="66"/>
      <c r="D38" s="64"/>
      <c r="E38" s="34" t="s">
        <v>233</v>
      </c>
      <c r="F38" s="59">
        <v>100</v>
      </c>
      <c r="G38" s="352">
        <v>58.43</v>
      </c>
      <c r="H38" s="72">
        <f t="shared" si="0"/>
        <v>5843</v>
      </c>
      <c r="I38" s="82"/>
      <c r="J38" s="82"/>
      <c r="K38" s="82"/>
    </row>
    <row r="39" spans="1:11">
      <c r="A39" s="34"/>
      <c r="B39" s="337" t="s">
        <v>390</v>
      </c>
      <c r="C39" s="66"/>
      <c r="D39" s="64"/>
      <c r="E39" s="34" t="s">
        <v>233</v>
      </c>
      <c r="F39" s="59">
        <v>100</v>
      </c>
      <c r="G39" s="352">
        <v>54.78</v>
      </c>
      <c r="H39" s="72">
        <f t="shared" si="0"/>
        <v>5478</v>
      </c>
      <c r="I39" s="82"/>
      <c r="J39" s="82"/>
      <c r="K39" s="82"/>
    </row>
    <row r="40" spans="1:11" ht="38.25">
      <c r="A40" s="34"/>
      <c r="B40" s="334" t="s">
        <v>597</v>
      </c>
      <c r="C40" s="66"/>
      <c r="D40" s="64"/>
      <c r="E40" s="34" t="s">
        <v>233</v>
      </c>
      <c r="F40" s="59">
        <v>100</v>
      </c>
      <c r="G40" s="352">
        <v>173.57</v>
      </c>
      <c r="H40" s="72">
        <f t="shared" si="0"/>
        <v>17357</v>
      </c>
      <c r="I40" s="82"/>
      <c r="J40" s="82"/>
      <c r="K40" s="82"/>
    </row>
    <row r="41" spans="1:11">
      <c r="A41" s="34"/>
      <c r="B41" s="337" t="s">
        <v>608</v>
      </c>
      <c r="C41" s="66"/>
      <c r="D41" s="64"/>
      <c r="E41" s="34" t="s">
        <v>233</v>
      </c>
      <c r="F41" s="59">
        <v>100</v>
      </c>
      <c r="G41" s="352">
        <v>176.52</v>
      </c>
      <c r="H41" s="72">
        <f t="shared" si="0"/>
        <v>17652</v>
      </c>
      <c r="I41" s="82"/>
      <c r="J41" s="82"/>
      <c r="K41" s="82"/>
    </row>
    <row r="42" spans="1:11">
      <c r="A42" s="34"/>
      <c r="B42" s="338" t="s">
        <v>599</v>
      </c>
      <c r="C42" s="66"/>
      <c r="D42" s="64"/>
      <c r="E42" s="34" t="s">
        <v>233</v>
      </c>
      <c r="F42" s="59">
        <v>100</v>
      </c>
      <c r="G42" s="352">
        <v>231.3</v>
      </c>
      <c r="H42" s="72">
        <f t="shared" si="0"/>
        <v>23130</v>
      </c>
      <c r="I42" s="82"/>
      <c r="J42" s="82"/>
      <c r="K42" s="82"/>
    </row>
    <row r="43" spans="1:11" ht="25.5">
      <c r="A43" s="34"/>
      <c r="B43" s="338" t="s">
        <v>566</v>
      </c>
      <c r="C43" s="66"/>
      <c r="D43" s="64"/>
      <c r="E43" s="34" t="s">
        <v>236</v>
      </c>
      <c r="F43" s="59">
        <v>400</v>
      </c>
      <c r="G43" s="352">
        <v>146.08000000000001</v>
      </c>
      <c r="H43" s="72">
        <f t="shared" si="0"/>
        <v>58432.000000000007</v>
      </c>
      <c r="I43" s="82"/>
      <c r="J43" s="82"/>
      <c r="K43" s="82"/>
    </row>
    <row r="44" spans="1:11">
      <c r="A44" s="34"/>
      <c r="B44" s="337" t="s">
        <v>609</v>
      </c>
      <c r="C44" s="66"/>
      <c r="D44" s="64"/>
      <c r="E44" s="34" t="s">
        <v>233</v>
      </c>
      <c r="F44" s="59">
        <v>249</v>
      </c>
      <c r="G44" s="352">
        <v>377.38</v>
      </c>
      <c r="H44" s="72">
        <f t="shared" si="0"/>
        <v>93967.62</v>
      </c>
      <c r="I44" s="82"/>
      <c r="J44" s="82"/>
      <c r="K44" s="82"/>
    </row>
    <row r="45" spans="1:11">
      <c r="A45" s="34"/>
      <c r="B45" s="337" t="s">
        <v>594</v>
      </c>
      <c r="C45" s="66"/>
      <c r="D45" s="64"/>
      <c r="E45" s="34" t="s">
        <v>233</v>
      </c>
      <c r="F45" s="59">
        <v>140</v>
      </c>
      <c r="G45" s="352">
        <v>399.3</v>
      </c>
      <c r="H45" s="72">
        <f t="shared" si="0"/>
        <v>55902</v>
      </c>
      <c r="I45" s="82"/>
      <c r="J45" s="82"/>
      <c r="K45" s="82"/>
    </row>
    <row r="46" spans="1:11">
      <c r="A46" s="34"/>
      <c r="B46" s="337" t="s">
        <v>610</v>
      </c>
      <c r="C46" s="66"/>
      <c r="D46" s="64"/>
      <c r="E46" s="34" t="s">
        <v>233</v>
      </c>
      <c r="F46" s="59">
        <v>95</v>
      </c>
      <c r="G46" s="353">
        <v>316.52</v>
      </c>
      <c r="H46" s="72">
        <f t="shared" si="0"/>
        <v>30069.399999999998</v>
      </c>
      <c r="I46" s="82"/>
      <c r="J46" s="82"/>
      <c r="K46" s="82"/>
    </row>
    <row r="47" spans="1:11">
      <c r="A47" s="34"/>
      <c r="B47" s="337" t="s">
        <v>595</v>
      </c>
      <c r="C47" s="66"/>
      <c r="D47" s="64"/>
      <c r="E47" s="34" t="s">
        <v>233</v>
      </c>
      <c r="F47" s="59">
        <v>200</v>
      </c>
      <c r="G47" s="352">
        <v>413.91</v>
      </c>
      <c r="H47" s="72">
        <f t="shared" si="0"/>
        <v>82782</v>
      </c>
      <c r="I47" s="82"/>
      <c r="J47" s="82"/>
      <c r="K47" s="82"/>
    </row>
    <row r="48" spans="1:11">
      <c r="A48" s="34"/>
      <c r="B48" s="337" t="s">
        <v>611</v>
      </c>
      <c r="C48" s="66"/>
      <c r="D48" s="64"/>
      <c r="E48" s="34" t="s">
        <v>236</v>
      </c>
      <c r="F48" s="59">
        <v>99</v>
      </c>
      <c r="G48" s="352">
        <v>121.74</v>
      </c>
      <c r="H48" s="72">
        <f t="shared" si="0"/>
        <v>12052.26</v>
      </c>
      <c r="I48" s="82"/>
      <c r="J48" s="82"/>
      <c r="K48" s="82"/>
    </row>
    <row r="49" spans="1:11">
      <c r="A49" s="34"/>
      <c r="B49" s="337" t="s">
        <v>612</v>
      </c>
      <c r="C49" s="66"/>
      <c r="D49" s="64"/>
      <c r="E49" s="34" t="s">
        <v>236</v>
      </c>
      <c r="F49" s="59">
        <v>150</v>
      </c>
      <c r="G49" s="352">
        <v>172.99</v>
      </c>
      <c r="H49" s="72">
        <f t="shared" si="0"/>
        <v>25948.5</v>
      </c>
      <c r="I49" s="82"/>
      <c r="J49" s="82"/>
      <c r="K49" s="82"/>
    </row>
    <row r="50" spans="1:11">
      <c r="A50" s="34"/>
      <c r="B50" s="337" t="s">
        <v>613</v>
      </c>
      <c r="C50" s="66"/>
      <c r="D50" s="64"/>
      <c r="E50" s="34" t="s">
        <v>233</v>
      </c>
      <c r="F50" s="59">
        <v>500</v>
      </c>
      <c r="G50" s="353">
        <v>550.86</v>
      </c>
      <c r="H50" s="72">
        <f t="shared" si="0"/>
        <v>275430</v>
      </c>
      <c r="I50" s="82"/>
      <c r="J50" s="82"/>
      <c r="K50" s="82"/>
    </row>
    <row r="51" spans="1:11">
      <c r="A51" s="34"/>
      <c r="B51" s="337" t="s">
        <v>391</v>
      </c>
      <c r="C51" s="66"/>
      <c r="D51" s="64"/>
      <c r="E51" s="34" t="s">
        <v>233</v>
      </c>
      <c r="F51" s="59">
        <v>150</v>
      </c>
      <c r="G51" s="352">
        <v>645.21</v>
      </c>
      <c r="H51" s="72">
        <f t="shared" si="0"/>
        <v>96781.5</v>
      </c>
      <c r="I51" s="82"/>
      <c r="J51" s="82"/>
      <c r="K51" s="82"/>
    </row>
    <row r="52" spans="1:11">
      <c r="A52" s="34"/>
      <c r="B52" s="337" t="s">
        <v>614</v>
      </c>
      <c r="C52" s="66"/>
      <c r="D52" s="64"/>
      <c r="E52" s="34" t="s">
        <v>233</v>
      </c>
      <c r="F52" s="59">
        <v>85</v>
      </c>
      <c r="G52" s="352">
        <v>304.33999999999997</v>
      </c>
      <c r="H52" s="72">
        <f t="shared" si="0"/>
        <v>25868.899999999998</v>
      </c>
      <c r="I52" s="82"/>
      <c r="J52" s="82"/>
      <c r="K52" s="82"/>
    </row>
    <row r="53" spans="1:11">
      <c r="A53" s="34"/>
      <c r="B53" s="337" t="s">
        <v>392</v>
      </c>
      <c r="C53" s="66"/>
      <c r="D53" s="64"/>
      <c r="E53" s="34" t="s">
        <v>233</v>
      </c>
      <c r="F53" s="59">
        <v>51</v>
      </c>
      <c r="G53" s="353">
        <v>754.77</v>
      </c>
      <c r="H53" s="72">
        <f t="shared" si="0"/>
        <v>38493.269999999997</v>
      </c>
      <c r="I53" s="82"/>
      <c r="J53" s="82"/>
      <c r="K53" s="82"/>
    </row>
    <row r="54" spans="1:11">
      <c r="A54" s="34"/>
      <c r="B54" s="337" t="s">
        <v>393</v>
      </c>
      <c r="C54" s="66"/>
      <c r="D54" s="64"/>
      <c r="E54" s="34" t="s">
        <v>236</v>
      </c>
      <c r="F54" s="59">
        <v>20</v>
      </c>
      <c r="G54" s="352">
        <v>194.61</v>
      </c>
      <c r="H54" s="72">
        <f t="shared" si="0"/>
        <v>3892.2000000000003</v>
      </c>
      <c r="I54" s="82"/>
      <c r="J54" s="82"/>
      <c r="K54" s="82"/>
    </row>
    <row r="55" spans="1:11">
      <c r="A55" s="34"/>
      <c r="B55" s="337" t="s">
        <v>615</v>
      </c>
      <c r="C55" s="66"/>
      <c r="D55" s="64"/>
      <c r="E55" s="34" t="s">
        <v>234</v>
      </c>
      <c r="F55" s="59">
        <v>19.898214285710001</v>
      </c>
      <c r="G55" s="354">
        <v>11.2</v>
      </c>
      <c r="H55" s="72">
        <f t="shared" si="0"/>
        <v>222.85999999995201</v>
      </c>
      <c r="I55" s="82"/>
      <c r="J55" s="82"/>
      <c r="K55" s="82"/>
    </row>
    <row r="56" spans="1:11" ht="60">
      <c r="A56" s="34"/>
      <c r="B56" s="339" t="s">
        <v>606</v>
      </c>
      <c r="C56" s="66"/>
      <c r="D56" s="64"/>
      <c r="E56" s="34" t="s">
        <v>233</v>
      </c>
      <c r="F56" s="59">
        <v>25</v>
      </c>
      <c r="G56" s="352">
        <v>94.95</v>
      </c>
      <c r="H56" s="72">
        <f t="shared" si="0"/>
        <v>2373.75</v>
      </c>
      <c r="I56" s="82"/>
      <c r="J56" s="82"/>
      <c r="K56" s="82"/>
    </row>
    <row r="57" spans="1:11">
      <c r="A57" s="34"/>
      <c r="B57" s="337" t="s">
        <v>394</v>
      </c>
      <c r="C57" s="66"/>
      <c r="D57" s="64"/>
      <c r="E57" s="34" t="s">
        <v>233</v>
      </c>
      <c r="F57" s="59">
        <v>14</v>
      </c>
      <c r="G57" s="352">
        <v>233.74</v>
      </c>
      <c r="H57" s="72">
        <f t="shared" si="0"/>
        <v>3272.36</v>
      </c>
      <c r="I57" s="82"/>
      <c r="J57" s="82"/>
      <c r="K57" s="82"/>
    </row>
    <row r="58" spans="1:11">
      <c r="A58" s="34"/>
      <c r="B58" s="337" t="s">
        <v>395</v>
      </c>
      <c r="C58" s="66"/>
      <c r="D58" s="64"/>
      <c r="E58" s="34" t="s">
        <v>233</v>
      </c>
      <c r="F58" s="59">
        <v>15</v>
      </c>
      <c r="G58" s="352">
        <v>636.67999999999995</v>
      </c>
      <c r="H58" s="72">
        <f t="shared" si="0"/>
        <v>9550.1999999999989</v>
      </c>
      <c r="I58" s="82"/>
      <c r="J58" s="82"/>
      <c r="K58" s="82"/>
    </row>
    <row r="59" spans="1:11">
      <c r="A59" s="34"/>
      <c r="B59" s="337" t="s">
        <v>396</v>
      </c>
      <c r="C59" s="66"/>
      <c r="D59" s="64"/>
      <c r="E59" s="34" t="s">
        <v>233</v>
      </c>
      <c r="F59" s="59">
        <v>50</v>
      </c>
      <c r="G59" s="352">
        <v>1095.6300000000001</v>
      </c>
      <c r="H59" s="72">
        <f t="shared" si="0"/>
        <v>54781.500000000007</v>
      </c>
      <c r="I59" s="82"/>
      <c r="J59" s="82"/>
      <c r="K59" s="82"/>
    </row>
    <row r="60" spans="1:11">
      <c r="A60" s="34"/>
      <c r="B60" s="337" t="s">
        <v>243</v>
      </c>
      <c r="C60" s="66"/>
      <c r="D60" s="64"/>
      <c r="E60" s="34" t="s">
        <v>233</v>
      </c>
      <c r="F60" s="59">
        <v>70</v>
      </c>
      <c r="G60" s="352">
        <v>648.86</v>
      </c>
      <c r="H60" s="72">
        <f t="shared" si="0"/>
        <v>45420.200000000004</v>
      </c>
      <c r="I60" s="82"/>
      <c r="J60" s="82"/>
      <c r="K60" s="82"/>
    </row>
    <row r="61" spans="1:11">
      <c r="A61" s="34"/>
      <c r="B61" s="337" t="s">
        <v>397</v>
      </c>
      <c r="C61" s="66"/>
      <c r="D61" s="64"/>
      <c r="E61" s="34" t="s">
        <v>233</v>
      </c>
      <c r="F61" s="59">
        <v>15</v>
      </c>
      <c r="G61" s="352">
        <v>1947.79</v>
      </c>
      <c r="H61" s="72">
        <f t="shared" si="0"/>
        <v>29216.85</v>
      </c>
      <c r="I61" s="82"/>
      <c r="J61" s="82"/>
      <c r="K61" s="82"/>
    </row>
    <row r="62" spans="1:11">
      <c r="A62" s="34"/>
      <c r="B62" s="337" t="s">
        <v>607</v>
      </c>
      <c r="C62" s="66"/>
      <c r="D62" s="64"/>
      <c r="E62" s="34" t="s">
        <v>233</v>
      </c>
      <c r="F62" s="59">
        <v>1</v>
      </c>
      <c r="G62" s="352">
        <v>328.69</v>
      </c>
      <c r="H62" s="72">
        <f t="shared" si="0"/>
        <v>328.69</v>
      </c>
      <c r="I62" s="82"/>
      <c r="J62" s="82"/>
      <c r="K62" s="82"/>
    </row>
    <row r="63" spans="1:11">
      <c r="A63" s="34"/>
      <c r="B63" s="337" t="s">
        <v>616</v>
      </c>
      <c r="C63" s="66"/>
      <c r="D63" s="64"/>
      <c r="E63" s="34" t="s">
        <v>233</v>
      </c>
      <c r="F63" s="59">
        <v>1</v>
      </c>
      <c r="G63" s="352">
        <v>3165.16</v>
      </c>
      <c r="H63" s="72">
        <f t="shared" si="0"/>
        <v>3165.16</v>
      </c>
      <c r="I63" s="82"/>
      <c r="J63" s="82"/>
      <c r="K63" s="82"/>
    </row>
    <row r="64" spans="1:11">
      <c r="A64" s="34"/>
      <c r="B64" s="337" t="s">
        <v>617</v>
      </c>
      <c r="C64" s="66"/>
      <c r="D64" s="64"/>
      <c r="E64" s="34" t="s">
        <v>233</v>
      </c>
      <c r="F64" s="59">
        <v>1</v>
      </c>
      <c r="G64" s="352">
        <v>26.78</v>
      </c>
      <c r="H64" s="72">
        <f t="shared" si="0"/>
        <v>26.78</v>
      </c>
      <c r="I64" s="82"/>
      <c r="J64" s="82"/>
      <c r="K64" s="82"/>
    </row>
    <row r="65" spans="1:19">
      <c r="A65" s="73"/>
      <c r="B65" s="100" t="s">
        <v>188</v>
      </c>
      <c r="C65" s="166"/>
      <c r="D65" s="101"/>
      <c r="E65" s="73"/>
      <c r="F65" s="102"/>
      <c r="G65" s="102"/>
      <c r="H65" s="167">
        <f>H33</f>
        <v>1042199.9999999999</v>
      </c>
      <c r="I65" s="82"/>
      <c r="J65" s="82"/>
      <c r="K65" s="82"/>
    </row>
    <row r="66" spans="1:19">
      <c r="A66" s="24"/>
      <c r="B66" s="259"/>
      <c r="C66" s="259"/>
      <c r="D66" s="29"/>
      <c r="E66" s="24"/>
      <c r="F66" s="109"/>
      <c r="G66" s="109"/>
      <c r="H66" s="26"/>
      <c r="I66" s="117"/>
      <c r="J66" s="117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hidden="1">
      <c r="A67" s="24"/>
      <c r="B67" s="25" t="s">
        <v>525</v>
      </c>
      <c r="C67" s="25"/>
      <c r="D67" s="311"/>
      <c r="E67" s="270" t="s">
        <v>234</v>
      </c>
      <c r="F67" s="271">
        <v>3</v>
      </c>
      <c r="G67" s="271">
        <v>120</v>
      </c>
      <c r="H67" s="312">
        <f t="shared" ref="H67:H97" si="1">F67*G67/1000</f>
        <v>0.36</v>
      </c>
      <c r="K67" s="28"/>
    </row>
    <row r="68" spans="1:19" hidden="1">
      <c r="A68" s="24"/>
      <c r="B68" s="269" t="s">
        <v>526</v>
      </c>
      <c r="C68" s="269"/>
      <c r="D68" s="64"/>
      <c r="E68" s="34" t="s">
        <v>234</v>
      </c>
      <c r="F68" s="139">
        <v>5</v>
      </c>
      <c r="G68" s="139">
        <v>290</v>
      </c>
      <c r="H68" s="43">
        <f t="shared" si="1"/>
        <v>1.45</v>
      </c>
      <c r="K68" s="28"/>
    </row>
    <row r="69" spans="1:19" hidden="1">
      <c r="A69" s="24"/>
      <c r="B69" s="269" t="s">
        <v>527</v>
      </c>
      <c r="C69" s="269"/>
      <c r="D69" s="64"/>
      <c r="E69" s="34" t="s">
        <v>234</v>
      </c>
      <c r="F69" s="139">
        <v>4</v>
      </c>
      <c r="G69" s="139">
        <v>130</v>
      </c>
      <c r="H69" s="43">
        <f t="shared" si="1"/>
        <v>0.52</v>
      </c>
      <c r="K69" s="28"/>
    </row>
    <row r="70" spans="1:19" hidden="1">
      <c r="A70" s="24"/>
      <c r="B70" s="269" t="s">
        <v>528</v>
      </c>
      <c r="C70" s="269"/>
      <c r="D70" s="64"/>
      <c r="E70" s="34" t="s">
        <v>234</v>
      </c>
      <c r="F70" s="139">
        <v>6</v>
      </c>
      <c r="G70" s="139">
        <v>85</v>
      </c>
      <c r="H70" s="43">
        <f t="shared" si="1"/>
        <v>0.51</v>
      </c>
      <c r="K70" s="28"/>
    </row>
    <row r="71" spans="1:19" hidden="1">
      <c r="A71" s="24"/>
      <c r="B71" s="269" t="s">
        <v>529</v>
      </c>
      <c r="C71" s="269"/>
      <c r="D71" s="64"/>
      <c r="E71" s="34" t="s">
        <v>234</v>
      </c>
      <c r="F71" s="139">
        <v>20</v>
      </c>
      <c r="G71" s="139">
        <v>45</v>
      </c>
      <c r="H71" s="43">
        <f t="shared" si="1"/>
        <v>0.9</v>
      </c>
      <c r="K71" s="28"/>
    </row>
    <row r="72" spans="1:19" hidden="1">
      <c r="A72" s="24"/>
      <c r="B72" s="269" t="s">
        <v>530</v>
      </c>
      <c r="C72" s="269"/>
      <c r="D72" s="64"/>
      <c r="E72" s="34" t="s">
        <v>234</v>
      </c>
      <c r="F72" s="139">
        <v>10</v>
      </c>
      <c r="G72" s="139">
        <v>120</v>
      </c>
      <c r="H72" s="43">
        <f t="shared" si="1"/>
        <v>1.2</v>
      </c>
      <c r="K72" s="28"/>
    </row>
    <row r="73" spans="1:19" hidden="1">
      <c r="A73" s="24"/>
      <c r="B73" s="269" t="s">
        <v>531</v>
      </c>
      <c r="C73" s="269"/>
      <c r="D73" s="64"/>
      <c r="E73" s="34" t="s">
        <v>234</v>
      </c>
      <c r="F73" s="139">
        <v>70</v>
      </c>
      <c r="G73" s="139">
        <v>41</v>
      </c>
      <c r="H73" s="43">
        <f t="shared" si="1"/>
        <v>2.87</v>
      </c>
      <c r="K73" s="28"/>
    </row>
    <row r="74" spans="1:19" hidden="1">
      <c r="A74" s="24"/>
      <c r="B74" s="269" t="s">
        <v>532</v>
      </c>
      <c r="C74" s="269"/>
      <c r="D74" s="64"/>
      <c r="E74" s="34" t="s">
        <v>234</v>
      </c>
      <c r="F74" s="139">
        <v>35</v>
      </c>
      <c r="G74" s="139">
        <v>15</v>
      </c>
      <c r="H74" s="43">
        <f t="shared" si="1"/>
        <v>0.52500000000000002</v>
      </c>
      <c r="K74" s="28"/>
    </row>
    <row r="75" spans="1:19" hidden="1">
      <c r="A75" s="24"/>
      <c r="B75" s="269" t="s">
        <v>533</v>
      </c>
      <c r="C75" s="269"/>
      <c r="D75" s="64"/>
      <c r="E75" s="34" t="s">
        <v>234</v>
      </c>
      <c r="F75" s="139">
        <v>60</v>
      </c>
      <c r="G75" s="139">
        <v>450</v>
      </c>
      <c r="H75" s="43">
        <f t="shared" si="1"/>
        <v>27</v>
      </c>
      <c r="K75" s="28"/>
    </row>
    <row r="76" spans="1:19" hidden="1">
      <c r="A76" s="24"/>
      <c r="B76" s="269" t="s">
        <v>534</v>
      </c>
      <c r="C76" s="269"/>
      <c r="D76" s="64"/>
      <c r="E76" s="34" t="s">
        <v>234</v>
      </c>
      <c r="F76" s="139">
        <v>50</v>
      </c>
      <c r="G76" s="139">
        <v>45</v>
      </c>
      <c r="H76" s="43">
        <f t="shared" si="1"/>
        <v>2.25</v>
      </c>
      <c r="K76" s="28"/>
    </row>
    <row r="77" spans="1:19" hidden="1">
      <c r="A77" s="24"/>
      <c r="B77" s="313" t="s">
        <v>535</v>
      </c>
      <c r="C77" s="313"/>
      <c r="D77" s="64"/>
      <c r="E77" s="34" t="s">
        <v>234</v>
      </c>
      <c r="F77" s="139">
        <v>7</v>
      </c>
      <c r="G77" s="139">
        <v>850</v>
      </c>
      <c r="H77" s="43">
        <f t="shared" si="1"/>
        <v>5.95</v>
      </c>
      <c r="K77" s="28"/>
    </row>
    <row r="78" spans="1:19" hidden="1">
      <c r="A78" s="24"/>
      <c r="B78" s="313" t="s">
        <v>536</v>
      </c>
      <c r="C78" s="313"/>
      <c r="D78" s="67"/>
      <c r="E78" s="34" t="s">
        <v>234</v>
      </c>
      <c r="F78" s="139">
        <v>30</v>
      </c>
      <c r="G78" s="139">
        <v>68</v>
      </c>
      <c r="H78" s="43">
        <f t="shared" si="1"/>
        <v>2.04</v>
      </c>
      <c r="K78" s="28"/>
    </row>
    <row r="79" spans="1:19" hidden="1">
      <c r="A79" s="24"/>
      <c r="B79" s="313" t="s">
        <v>537</v>
      </c>
      <c r="C79" s="313"/>
      <c r="D79" s="67"/>
      <c r="E79" s="34" t="s">
        <v>234</v>
      </c>
      <c r="F79" s="139">
        <v>20</v>
      </c>
      <c r="G79" s="139">
        <v>48</v>
      </c>
      <c r="H79" s="43">
        <f t="shared" si="1"/>
        <v>0.96</v>
      </c>
      <c r="I79" s="28"/>
      <c r="J79" s="28"/>
      <c r="K79" s="28"/>
    </row>
    <row r="80" spans="1:19" hidden="1">
      <c r="A80" s="24"/>
      <c r="B80" s="313" t="s">
        <v>312</v>
      </c>
      <c r="C80" s="313"/>
      <c r="D80" s="67"/>
      <c r="E80" s="34" t="s">
        <v>234</v>
      </c>
      <c r="F80" s="139">
        <v>6</v>
      </c>
      <c r="G80" s="139">
        <v>98</v>
      </c>
      <c r="H80" s="43">
        <f t="shared" si="1"/>
        <v>0.58799999999999997</v>
      </c>
      <c r="I80" s="28"/>
      <c r="J80" s="28"/>
      <c r="K80" s="28"/>
    </row>
    <row r="81" spans="1:11" hidden="1">
      <c r="A81" s="24"/>
      <c r="B81" s="313" t="s">
        <v>538</v>
      </c>
      <c r="C81" s="313"/>
      <c r="D81" s="67"/>
      <c r="E81" s="34" t="s">
        <v>234</v>
      </c>
      <c r="F81" s="139">
        <v>12</v>
      </c>
      <c r="G81" s="139">
        <v>28</v>
      </c>
      <c r="H81" s="43">
        <f t="shared" si="1"/>
        <v>0.33600000000000002</v>
      </c>
      <c r="I81" s="28"/>
      <c r="J81" s="28"/>
      <c r="K81" s="28"/>
    </row>
    <row r="82" spans="1:11" hidden="1">
      <c r="A82" s="24"/>
      <c r="B82" s="313" t="s">
        <v>539</v>
      </c>
      <c r="C82" s="313"/>
      <c r="D82" s="67"/>
      <c r="E82" s="34" t="s">
        <v>234</v>
      </c>
      <c r="F82" s="139">
        <v>12</v>
      </c>
      <c r="G82" s="139">
        <v>68</v>
      </c>
      <c r="H82" s="43">
        <f t="shared" si="1"/>
        <v>0.81599999999999995</v>
      </c>
      <c r="I82" s="28"/>
      <c r="J82" s="28"/>
      <c r="K82" s="28"/>
    </row>
    <row r="83" spans="1:11" hidden="1">
      <c r="A83" s="24"/>
      <c r="B83" s="313" t="s">
        <v>540</v>
      </c>
      <c r="C83" s="313"/>
      <c r="D83" s="67"/>
      <c r="E83" s="34" t="s">
        <v>234</v>
      </c>
      <c r="F83" s="139">
        <v>6</v>
      </c>
      <c r="G83" s="139">
        <v>210</v>
      </c>
      <c r="H83" s="43">
        <f t="shared" si="1"/>
        <v>1.26</v>
      </c>
      <c r="I83" s="28"/>
      <c r="J83" s="28"/>
      <c r="K83" s="28"/>
    </row>
    <row r="84" spans="1:11" hidden="1">
      <c r="A84" s="24"/>
      <c r="B84" s="313" t="s">
        <v>541</v>
      </c>
      <c r="C84" s="313"/>
      <c r="D84" s="67"/>
      <c r="E84" s="34" t="s">
        <v>234</v>
      </c>
      <c r="F84" s="139">
        <v>5</v>
      </c>
      <c r="G84" s="139">
        <v>80</v>
      </c>
      <c r="H84" s="43">
        <f t="shared" si="1"/>
        <v>0.4</v>
      </c>
      <c r="I84" s="28"/>
      <c r="J84" s="28"/>
      <c r="K84" s="28"/>
    </row>
    <row r="85" spans="1:11" hidden="1">
      <c r="A85" s="24"/>
      <c r="B85" s="313" t="s">
        <v>542</v>
      </c>
      <c r="C85" s="313"/>
      <c r="D85" s="67"/>
      <c r="E85" s="34" t="s">
        <v>234</v>
      </c>
      <c r="F85" s="139">
        <v>200</v>
      </c>
      <c r="G85" s="139">
        <v>6.5</v>
      </c>
      <c r="H85" s="43">
        <f t="shared" si="1"/>
        <v>1.3</v>
      </c>
      <c r="I85" s="28"/>
      <c r="J85" s="28"/>
      <c r="K85" s="28"/>
    </row>
    <row r="86" spans="1:11" hidden="1">
      <c r="A86" s="24"/>
      <c r="B86" s="313" t="s">
        <v>543</v>
      </c>
      <c r="C86" s="313"/>
      <c r="D86" s="67"/>
      <c r="E86" s="34" t="s">
        <v>234</v>
      </c>
      <c r="F86" s="139">
        <v>4</v>
      </c>
      <c r="G86" s="139">
        <v>520</v>
      </c>
      <c r="H86" s="43">
        <f t="shared" si="1"/>
        <v>2.08</v>
      </c>
      <c r="I86" s="28"/>
      <c r="J86" s="28"/>
      <c r="K86" s="28"/>
    </row>
    <row r="87" spans="1:11" hidden="1">
      <c r="A87" s="24"/>
      <c r="B87" s="313" t="s">
        <v>544</v>
      </c>
      <c r="C87" s="313"/>
      <c r="D87" s="67"/>
      <c r="E87" s="34" t="s">
        <v>234</v>
      </c>
      <c r="F87" s="139">
        <v>75</v>
      </c>
      <c r="G87" s="139">
        <v>100</v>
      </c>
      <c r="H87" s="43">
        <f t="shared" si="1"/>
        <v>7.5</v>
      </c>
      <c r="I87" s="28"/>
      <c r="J87" s="28"/>
      <c r="K87" s="28"/>
    </row>
    <row r="88" spans="1:11" hidden="1">
      <c r="A88" s="24"/>
      <c r="B88" s="313" t="s">
        <v>545</v>
      </c>
      <c r="C88" s="313"/>
      <c r="D88" s="67"/>
      <c r="E88" s="34" t="s">
        <v>234</v>
      </c>
      <c r="F88" s="139">
        <v>10</v>
      </c>
      <c r="G88" s="139">
        <v>85</v>
      </c>
      <c r="H88" s="43">
        <f t="shared" si="1"/>
        <v>0.85</v>
      </c>
      <c r="I88" s="28"/>
      <c r="J88" s="28"/>
      <c r="K88" s="28"/>
    </row>
    <row r="89" spans="1:11" hidden="1">
      <c r="A89" s="24"/>
      <c r="B89" s="313" t="s">
        <v>546</v>
      </c>
      <c r="C89" s="313"/>
      <c r="D89" s="67"/>
      <c r="E89" s="34" t="s">
        <v>234</v>
      </c>
      <c r="F89" s="139">
        <v>6</v>
      </c>
      <c r="G89" s="139">
        <v>50</v>
      </c>
      <c r="H89" s="43">
        <f t="shared" si="1"/>
        <v>0.3</v>
      </c>
      <c r="I89" s="28"/>
      <c r="J89" s="28"/>
      <c r="K89" s="28"/>
    </row>
    <row r="90" spans="1:11" hidden="1">
      <c r="A90" s="24"/>
      <c r="B90" s="313" t="s">
        <v>547</v>
      </c>
      <c r="C90" s="313"/>
      <c r="D90" s="67"/>
      <c r="E90" s="34" t="s">
        <v>234</v>
      </c>
      <c r="F90" s="139">
        <v>18</v>
      </c>
      <c r="G90" s="139">
        <v>990</v>
      </c>
      <c r="H90" s="43">
        <f t="shared" si="1"/>
        <v>17.82</v>
      </c>
      <c r="I90" s="28"/>
      <c r="J90" s="28"/>
      <c r="K90" s="28"/>
    </row>
    <row r="91" spans="1:11" hidden="1">
      <c r="A91" s="24"/>
      <c r="B91" s="313" t="s">
        <v>548</v>
      </c>
      <c r="C91" s="313"/>
      <c r="D91" s="67"/>
      <c r="E91" s="34" t="s">
        <v>234</v>
      </c>
      <c r="F91" s="139">
        <v>8</v>
      </c>
      <c r="G91" s="139">
        <v>32</v>
      </c>
      <c r="H91" s="43">
        <f t="shared" si="1"/>
        <v>0.25600000000000001</v>
      </c>
      <c r="I91" s="28"/>
      <c r="J91" s="28"/>
      <c r="K91" s="28"/>
    </row>
    <row r="92" spans="1:11" hidden="1">
      <c r="A92" s="24"/>
      <c r="B92" s="313" t="s">
        <v>549</v>
      </c>
      <c r="C92" s="313"/>
      <c r="D92" s="67"/>
      <c r="E92" s="34" t="s">
        <v>550</v>
      </c>
      <c r="F92" s="139">
        <v>5</v>
      </c>
      <c r="G92" s="139">
        <v>327</v>
      </c>
      <c r="H92" s="43">
        <f t="shared" si="1"/>
        <v>1.635</v>
      </c>
      <c r="I92" s="28"/>
      <c r="J92" s="28"/>
      <c r="K92" s="28"/>
    </row>
    <row r="93" spans="1:11" hidden="1">
      <c r="A93" s="24"/>
      <c r="B93" s="313" t="s">
        <v>551</v>
      </c>
      <c r="C93" s="313"/>
      <c r="D93" s="67"/>
      <c r="E93" s="34" t="s">
        <v>550</v>
      </c>
      <c r="F93" s="139">
        <v>10</v>
      </c>
      <c r="G93" s="139">
        <v>327</v>
      </c>
      <c r="H93" s="43">
        <f t="shared" si="1"/>
        <v>3.27</v>
      </c>
      <c r="I93" s="28"/>
      <c r="J93" s="28"/>
      <c r="K93" s="28"/>
    </row>
    <row r="94" spans="1:11" hidden="1">
      <c r="A94" s="24"/>
      <c r="B94" s="313" t="s">
        <v>552</v>
      </c>
      <c r="C94" s="313"/>
      <c r="D94" s="67"/>
      <c r="E94" s="34" t="s">
        <v>550</v>
      </c>
      <c r="F94" s="139">
        <v>10</v>
      </c>
      <c r="G94" s="139">
        <v>327</v>
      </c>
      <c r="H94" s="43">
        <f t="shared" si="1"/>
        <v>3.27</v>
      </c>
      <c r="I94" s="28"/>
      <c r="J94" s="28"/>
      <c r="K94" s="28"/>
    </row>
    <row r="95" spans="1:11" hidden="1">
      <c r="A95" s="24"/>
      <c r="B95" s="313" t="s">
        <v>553</v>
      </c>
      <c r="C95" s="313"/>
      <c r="D95" s="67"/>
      <c r="E95" s="34" t="s">
        <v>554</v>
      </c>
      <c r="F95" s="139">
        <v>75</v>
      </c>
      <c r="G95" s="139">
        <v>115</v>
      </c>
      <c r="H95" s="43">
        <f t="shared" si="1"/>
        <v>8.625</v>
      </c>
      <c r="I95" s="28"/>
      <c r="J95" s="28"/>
      <c r="K95" s="28"/>
    </row>
    <row r="96" spans="1:11" hidden="1">
      <c r="A96" s="24"/>
      <c r="B96" s="269" t="s">
        <v>453</v>
      </c>
      <c r="C96" s="269"/>
      <c r="D96" s="67"/>
      <c r="E96" s="34" t="s">
        <v>266</v>
      </c>
      <c r="F96" s="139">
        <v>783</v>
      </c>
      <c r="G96" s="139">
        <v>718</v>
      </c>
      <c r="H96" s="43">
        <f t="shared" si="1"/>
        <v>562.19399999999996</v>
      </c>
      <c r="I96" s="28"/>
      <c r="J96" s="28"/>
      <c r="K96" s="28"/>
    </row>
    <row r="97" spans="1:11" hidden="1">
      <c r="A97" s="24"/>
      <c r="B97" s="314"/>
      <c r="C97" s="314"/>
      <c r="D97" s="67"/>
      <c r="E97" s="34" t="s">
        <v>234</v>
      </c>
      <c r="F97" s="139">
        <v>24</v>
      </c>
      <c r="G97" s="139">
        <v>15</v>
      </c>
      <c r="H97" s="43">
        <f t="shared" si="1"/>
        <v>0.36</v>
      </c>
      <c r="I97" s="28"/>
      <c r="J97" s="28"/>
      <c r="K97" s="28"/>
    </row>
    <row r="98" spans="1:11" hidden="1">
      <c r="A98" s="24"/>
      <c r="B98" s="314" t="s">
        <v>555</v>
      </c>
      <c r="C98" s="314"/>
      <c r="D98" s="67"/>
      <c r="E98" s="67"/>
      <c r="F98" s="315"/>
      <c r="G98" s="315"/>
      <c r="H98" s="43"/>
      <c r="I98" s="28"/>
      <c r="J98" s="28"/>
      <c r="K98" s="28"/>
    </row>
    <row r="99" spans="1:11" hidden="1">
      <c r="A99" s="24"/>
      <c r="B99" s="313" t="s">
        <v>556</v>
      </c>
      <c r="C99" s="313"/>
      <c r="D99" s="64">
        <v>34005</v>
      </c>
      <c r="E99" s="67"/>
      <c r="F99" s="315"/>
      <c r="G99" s="315"/>
      <c r="H99" s="221">
        <f>SUM(H100:H105)</f>
        <v>7.7850000000000001</v>
      </c>
      <c r="I99" s="28"/>
      <c r="J99" s="28"/>
      <c r="K99" s="28"/>
    </row>
    <row r="100" spans="1:11" hidden="1">
      <c r="A100" s="24"/>
      <c r="B100" s="313" t="s">
        <v>557</v>
      </c>
      <c r="C100" s="313"/>
      <c r="D100" s="67"/>
      <c r="E100" s="34" t="s">
        <v>230</v>
      </c>
      <c r="F100" s="139">
        <v>2</v>
      </c>
      <c r="G100" s="139">
        <v>250</v>
      </c>
      <c r="H100" s="43">
        <f t="shared" ref="H100:H105" si="2">F100*G100/1000</f>
        <v>0.5</v>
      </c>
      <c r="I100" s="28"/>
      <c r="J100" s="28"/>
      <c r="K100" s="28"/>
    </row>
    <row r="101" spans="1:11" hidden="1">
      <c r="A101" s="24"/>
      <c r="B101" s="313" t="s">
        <v>558</v>
      </c>
      <c r="C101" s="313"/>
      <c r="D101" s="67"/>
      <c r="E101" s="34" t="s">
        <v>230</v>
      </c>
      <c r="F101" s="139">
        <v>3</v>
      </c>
      <c r="G101" s="25">
        <v>450</v>
      </c>
      <c r="H101" s="43">
        <f t="shared" si="2"/>
        <v>1.35</v>
      </c>
      <c r="I101" s="28"/>
      <c r="J101" s="28"/>
      <c r="K101" s="28"/>
    </row>
    <row r="102" spans="1:11" hidden="1">
      <c r="A102" s="24"/>
      <c r="B102" s="313" t="s">
        <v>559</v>
      </c>
      <c r="C102" s="313"/>
      <c r="D102" s="67"/>
      <c r="E102" s="34" t="s">
        <v>230</v>
      </c>
      <c r="F102" s="139">
        <v>2</v>
      </c>
      <c r="G102" s="139">
        <v>450</v>
      </c>
      <c r="H102" s="43">
        <f t="shared" si="2"/>
        <v>0.9</v>
      </c>
      <c r="I102" s="28"/>
      <c r="J102" s="28"/>
      <c r="K102" s="28"/>
    </row>
    <row r="103" spans="1:11" hidden="1">
      <c r="A103" s="24"/>
      <c r="B103" s="313" t="s">
        <v>560</v>
      </c>
      <c r="C103" s="313"/>
      <c r="D103" s="67"/>
      <c r="E103" s="34" t="s">
        <v>230</v>
      </c>
      <c r="F103" s="139">
        <v>5</v>
      </c>
      <c r="G103" s="139">
        <v>85</v>
      </c>
      <c r="H103" s="43">
        <f t="shared" si="2"/>
        <v>0.42499999999999999</v>
      </c>
      <c r="I103" s="28"/>
      <c r="J103" s="28"/>
      <c r="K103" s="28"/>
    </row>
    <row r="104" spans="1:11" hidden="1">
      <c r="A104" s="24"/>
      <c r="B104" s="269" t="s">
        <v>561</v>
      </c>
      <c r="C104" s="269"/>
      <c r="D104" s="67"/>
      <c r="E104" s="34" t="s">
        <v>230</v>
      </c>
      <c r="F104" s="139">
        <v>3</v>
      </c>
      <c r="G104" s="139">
        <v>150</v>
      </c>
      <c r="H104" s="43">
        <f t="shared" si="2"/>
        <v>0.45</v>
      </c>
      <c r="I104" s="28"/>
      <c r="J104" s="28"/>
      <c r="K104" s="28"/>
    </row>
    <row r="105" spans="1:11" hidden="1">
      <c r="A105" s="24"/>
      <c r="B105" s="316"/>
      <c r="C105" s="316"/>
      <c r="D105" s="67"/>
      <c r="E105" s="34" t="s">
        <v>230</v>
      </c>
      <c r="F105" s="139">
        <v>8</v>
      </c>
      <c r="G105" s="139">
        <v>520</v>
      </c>
      <c r="H105" s="43">
        <f t="shared" si="2"/>
        <v>4.16</v>
      </c>
      <c r="I105" s="28"/>
      <c r="J105" s="28"/>
      <c r="K105" s="28"/>
    </row>
    <row r="106" spans="1:11" ht="25.5" hidden="1">
      <c r="A106" s="24"/>
      <c r="B106" s="317" t="s">
        <v>562</v>
      </c>
      <c r="C106" s="317"/>
      <c r="D106" s="225"/>
      <c r="E106" s="225"/>
      <c r="F106" s="139"/>
      <c r="G106" s="139"/>
      <c r="H106" s="43"/>
      <c r="I106" s="28"/>
      <c r="J106" s="28"/>
      <c r="K106" s="28"/>
    </row>
    <row r="107" spans="1:11" hidden="1">
      <c r="A107" s="24"/>
      <c r="B107" s="318" t="s">
        <v>563</v>
      </c>
      <c r="C107" s="318"/>
      <c r="D107" s="225"/>
      <c r="E107" s="225"/>
      <c r="F107" s="139"/>
      <c r="G107" s="139"/>
      <c r="H107" s="221" t="e">
        <f>#REF!+#REF!+#REF!+#REF!+#REF!+H99</f>
        <v>#REF!</v>
      </c>
      <c r="I107" s="28"/>
      <c r="J107" s="28"/>
      <c r="K107" s="28"/>
    </row>
    <row r="108" spans="1:11" hidden="1">
      <c r="A108" s="24"/>
      <c r="D108" s="25"/>
      <c r="E108" s="24"/>
      <c r="H108" s="319" t="e">
        <f>#REF!+#REF!+#REF!+#REF!+#REF!+#REF!+#REF!+#REF!+#REF!</f>
        <v>#REF!</v>
      </c>
      <c r="I108" s="28"/>
      <c r="J108" s="28"/>
      <c r="K108" s="28"/>
    </row>
    <row r="109" spans="1:11">
      <c r="A109" s="148" t="s">
        <v>293</v>
      </c>
      <c r="B109" s="118"/>
      <c r="C109" s="118"/>
      <c r="D109" s="118"/>
      <c r="E109" s="118"/>
      <c r="F109" s="149"/>
      <c r="G109" s="149"/>
      <c r="H109" s="150">
        <f>H13+H20+H27+H65</f>
        <v>1295700</v>
      </c>
      <c r="I109" s="28"/>
      <c r="J109" s="28"/>
      <c r="K109" s="28"/>
    </row>
    <row r="110" spans="1:11">
      <c r="A110" s="148"/>
      <c r="B110" s="118"/>
      <c r="C110" s="118"/>
      <c r="D110" s="118"/>
      <c r="E110" s="118"/>
      <c r="F110" s="149"/>
      <c r="G110" s="149"/>
      <c r="H110" s="150"/>
      <c r="I110" s="28"/>
      <c r="J110" s="28"/>
      <c r="K110" s="28"/>
    </row>
    <row r="111" spans="1:11">
      <c r="A111" s="148"/>
      <c r="B111" s="118"/>
      <c r="C111" s="118"/>
      <c r="D111" s="118"/>
      <c r="E111" s="118"/>
      <c r="F111" s="149"/>
      <c r="G111" s="149"/>
      <c r="H111" s="150"/>
      <c r="I111" s="28"/>
      <c r="J111" s="28"/>
      <c r="K111" s="28"/>
    </row>
    <row r="112" spans="1:11">
      <c r="A112" s="118"/>
      <c r="B112" s="118"/>
      <c r="C112" s="118"/>
      <c r="D112" s="118"/>
      <c r="E112" s="118"/>
      <c r="F112" s="149"/>
      <c r="G112" s="149"/>
      <c r="H112" s="181"/>
      <c r="I112" s="28"/>
      <c r="J112" s="28"/>
      <c r="K112" s="28"/>
    </row>
  </sheetData>
  <mergeCells count="9">
    <mergeCell ref="A15:H15"/>
    <mergeCell ref="A22:H22"/>
    <mergeCell ref="A26:A27"/>
    <mergeCell ref="A2:H2"/>
    <mergeCell ref="A4:H4"/>
    <mergeCell ref="A5:H5"/>
    <mergeCell ref="A6:H6"/>
    <mergeCell ref="A8:H8"/>
    <mergeCell ref="A12:A13"/>
  </mergeCells>
  <pageMargins left="0.7" right="0.7" top="0.35" bottom="0.75" header="0.3" footer="0.3"/>
  <pageSetup paperSize="9" scale="70" orientation="portrait" r:id="rId1"/>
  <rowBreaks count="1" manualBreakCount="1">
    <brk id="113" max="7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40"/>
  <sheetViews>
    <sheetView view="pageBreakPreview" zoomScaleNormal="100" zoomScaleSheetLayoutView="100" workbookViewId="0">
      <selection activeCell="A2" sqref="A2:H2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7.140625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329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8" ht="9.75" customHeight="1">
      <c r="A1" s="24"/>
      <c r="B1" s="25"/>
      <c r="C1" s="25"/>
      <c r="D1" s="25"/>
      <c r="E1" s="25"/>
      <c r="F1" s="25"/>
      <c r="G1" s="25"/>
      <c r="H1" s="26"/>
    </row>
    <row r="2" spans="1:8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8">
      <c r="A3" s="24"/>
      <c r="B3" s="25"/>
      <c r="C3" s="25"/>
      <c r="D3" s="29"/>
      <c r="E3" s="29"/>
      <c r="F3" s="25"/>
      <c r="G3" s="25"/>
      <c r="H3" s="26"/>
    </row>
    <row r="4" spans="1:8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8" ht="12.75" customHeight="1">
      <c r="A5" s="631" t="s">
        <v>583</v>
      </c>
      <c r="B5" s="631"/>
      <c r="C5" s="631"/>
      <c r="D5" s="631"/>
      <c r="E5" s="631"/>
      <c r="F5" s="631"/>
      <c r="G5" s="631"/>
      <c r="H5" s="631"/>
    </row>
    <row r="6" spans="1:8" ht="69.75" customHeight="1">
      <c r="A6" s="631" t="s">
        <v>584</v>
      </c>
      <c r="B6" s="631"/>
      <c r="C6" s="631"/>
      <c r="D6" s="631"/>
      <c r="E6" s="631"/>
      <c r="F6" s="631"/>
      <c r="G6" s="631"/>
      <c r="H6" s="631"/>
    </row>
    <row r="7" spans="1:8" ht="12.75" customHeight="1">
      <c r="A7" s="153"/>
      <c r="B7" s="153"/>
      <c r="C7" s="153"/>
      <c r="D7" s="153"/>
      <c r="E7" s="153"/>
      <c r="F7" s="153"/>
      <c r="G7" s="153"/>
      <c r="H7" s="153"/>
    </row>
    <row r="8" spans="1:8" ht="12.75" customHeight="1">
      <c r="A8" s="24"/>
      <c r="B8" s="85"/>
      <c r="C8" s="85"/>
      <c r="D8" s="29" t="s">
        <v>298</v>
      </c>
      <c r="E8" s="29"/>
      <c r="F8" s="84"/>
      <c r="G8" s="84"/>
      <c r="H8" s="81"/>
    </row>
    <row r="9" spans="1:8" ht="12.75" customHeight="1">
      <c r="A9" s="24"/>
      <c r="B9" s="85"/>
      <c r="C9" s="85"/>
      <c r="D9" s="29"/>
      <c r="E9" s="29"/>
      <c r="F9" s="84"/>
      <c r="G9" s="84"/>
      <c r="H9" s="81"/>
    </row>
    <row r="10" spans="1:8" ht="12.75" customHeight="1">
      <c r="A10" s="35" t="s">
        <v>227</v>
      </c>
      <c r="B10" s="66" t="s">
        <v>178</v>
      </c>
      <c r="C10" s="35" t="s">
        <v>179</v>
      </c>
      <c r="D10" s="35" t="s">
        <v>180</v>
      </c>
      <c r="E10" s="35" t="s">
        <v>181</v>
      </c>
      <c r="F10" s="35" t="s">
        <v>203</v>
      </c>
      <c r="G10" s="119" t="s">
        <v>228</v>
      </c>
      <c r="H10" s="36" t="s">
        <v>184</v>
      </c>
    </row>
    <row r="11" spans="1:8" ht="12.7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59">
        <v>8</v>
      </c>
    </row>
    <row r="12" spans="1:8" ht="12.75" customHeight="1">
      <c r="A12" s="156">
        <v>1</v>
      </c>
      <c r="B12" s="120" t="s">
        <v>231</v>
      </c>
      <c r="C12" s="66" t="s">
        <v>73</v>
      </c>
      <c r="D12" s="344" t="s">
        <v>102</v>
      </c>
      <c r="E12" s="34"/>
      <c r="F12" s="34"/>
      <c r="G12" s="330"/>
      <c r="H12" s="69">
        <f>SUM(H13:H43)</f>
        <v>637.99628657004007</v>
      </c>
    </row>
    <row r="13" spans="1:8" ht="12.75" customHeight="1">
      <c r="A13" s="156"/>
      <c r="B13" s="337" t="s">
        <v>385</v>
      </c>
      <c r="C13" s="66"/>
      <c r="D13" s="64"/>
      <c r="E13" s="34" t="s">
        <v>233</v>
      </c>
      <c r="F13" s="59">
        <v>0.01</v>
      </c>
      <c r="G13" s="349">
        <v>54.78</v>
      </c>
      <c r="H13" s="72">
        <f>F13*G13</f>
        <v>0.54780000000000006</v>
      </c>
    </row>
    <row r="14" spans="1:8" ht="12.75" customHeight="1">
      <c r="A14" s="156"/>
      <c r="B14" s="337" t="s">
        <v>386</v>
      </c>
      <c r="C14" s="66"/>
      <c r="D14" s="64"/>
      <c r="E14" s="34" t="s">
        <v>233</v>
      </c>
      <c r="F14" s="59">
        <v>0.01</v>
      </c>
      <c r="G14" s="349">
        <v>56</v>
      </c>
      <c r="H14" s="72">
        <f t="shared" ref="H14:H43" si="0">F14*G14</f>
        <v>0.56000000000000005</v>
      </c>
    </row>
    <row r="15" spans="1:8" ht="12.75" customHeight="1">
      <c r="A15" s="156"/>
      <c r="B15" s="337" t="s">
        <v>387</v>
      </c>
      <c r="C15" s="66"/>
      <c r="D15" s="64"/>
      <c r="E15" s="34" t="s">
        <v>233</v>
      </c>
      <c r="F15" s="59">
        <v>0.01</v>
      </c>
      <c r="G15" s="349">
        <v>47.36</v>
      </c>
      <c r="H15" s="72">
        <f t="shared" si="0"/>
        <v>0.47360000000000002</v>
      </c>
    </row>
    <row r="16" spans="1:8" ht="12.75" customHeight="1">
      <c r="A16" s="156"/>
      <c r="B16" s="337" t="s">
        <v>388</v>
      </c>
      <c r="C16" s="66"/>
      <c r="D16" s="64"/>
      <c r="E16" s="34" t="s">
        <v>233</v>
      </c>
      <c r="F16" s="59">
        <v>0.01</v>
      </c>
      <c r="G16" s="349">
        <v>89.48</v>
      </c>
      <c r="H16" s="72">
        <f t="shared" si="0"/>
        <v>0.89480000000000004</v>
      </c>
    </row>
    <row r="17" spans="1:8" ht="12.75" customHeight="1">
      <c r="A17" s="156"/>
      <c r="B17" s="337" t="s">
        <v>389</v>
      </c>
      <c r="C17" s="66"/>
      <c r="D17" s="64"/>
      <c r="E17" s="34" t="s">
        <v>233</v>
      </c>
      <c r="F17" s="59">
        <v>0.01</v>
      </c>
      <c r="G17" s="349">
        <v>58.43</v>
      </c>
      <c r="H17" s="72">
        <f t="shared" si="0"/>
        <v>0.58430000000000004</v>
      </c>
    </row>
    <row r="18" spans="1:8" ht="12.75" customHeight="1">
      <c r="A18" s="156"/>
      <c r="B18" s="337" t="s">
        <v>390</v>
      </c>
      <c r="C18" s="66"/>
      <c r="D18" s="64"/>
      <c r="E18" s="34" t="s">
        <v>233</v>
      </c>
      <c r="F18" s="59">
        <v>0.01</v>
      </c>
      <c r="G18" s="349">
        <v>54.78</v>
      </c>
      <c r="H18" s="72">
        <f t="shared" si="0"/>
        <v>0.54780000000000006</v>
      </c>
    </row>
    <row r="19" spans="1:8" ht="12.75" customHeight="1">
      <c r="A19" s="156"/>
      <c r="B19" s="334" t="s">
        <v>597</v>
      </c>
      <c r="C19" s="66"/>
      <c r="D19" s="64"/>
      <c r="E19" s="34" t="s">
        <v>233</v>
      </c>
      <c r="F19" s="59">
        <v>0.01</v>
      </c>
      <c r="G19" s="349">
        <v>173.57</v>
      </c>
      <c r="H19" s="72">
        <f t="shared" si="0"/>
        <v>1.7357</v>
      </c>
    </row>
    <row r="20" spans="1:8" ht="12.75" customHeight="1">
      <c r="A20" s="156"/>
      <c r="B20" s="337" t="s">
        <v>608</v>
      </c>
      <c r="C20" s="66"/>
      <c r="D20" s="64"/>
      <c r="E20" s="34" t="s">
        <v>233</v>
      </c>
      <c r="F20" s="59">
        <v>0.01</v>
      </c>
      <c r="G20" s="349">
        <v>176.52</v>
      </c>
      <c r="H20" s="72">
        <f t="shared" si="0"/>
        <v>1.7652000000000001</v>
      </c>
    </row>
    <row r="21" spans="1:8" ht="12.75" customHeight="1">
      <c r="A21" s="156"/>
      <c r="B21" s="338" t="s">
        <v>599</v>
      </c>
      <c r="C21" s="66"/>
      <c r="D21" s="64"/>
      <c r="E21" s="34" t="s">
        <v>233</v>
      </c>
      <c r="F21" s="59">
        <v>0.01</v>
      </c>
      <c r="G21" s="349">
        <v>231.3</v>
      </c>
      <c r="H21" s="72">
        <f t="shared" si="0"/>
        <v>2.3130000000000002</v>
      </c>
    </row>
    <row r="22" spans="1:8" ht="12.75" customHeight="1">
      <c r="A22" s="156"/>
      <c r="B22" s="338" t="s">
        <v>566</v>
      </c>
      <c r="C22" s="66"/>
      <c r="D22" s="64"/>
      <c r="E22" s="34" t="s">
        <v>236</v>
      </c>
      <c r="F22" s="59">
        <v>0.01</v>
      </c>
      <c r="G22" s="349">
        <v>146.08000000000001</v>
      </c>
      <c r="H22" s="72">
        <f t="shared" si="0"/>
        <v>1.4608000000000001</v>
      </c>
    </row>
    <row r="23" spans="1:8" ht="12.75" customHeight="1">
      <c r="A23" s="156"/>
      <c r="B23" s="337" t="s">
        <v>609</v>
      </c>
      <c r="C23" s="66"/>
      <c r="D23" s="64"/>
      <c r="E23" s="34" t="s">
        <v>233</v>
      </c>
      <c r="F23" s="59">
        <v>0.01</v>
      </c>
      <c r="G23" s="349">
        <v>377.38</v>
      </c>
      <c r="H23" s="72">
        <f t="shared" si="0"/>
        <v>3.7738</v>
      </c>
    </row>
    <row r="24" spans="1:8" ht="12.75" customHeight="1">
      <c r="A24" s="156"/>
      <c r="B24" s="337" t="s">
        <v>594</v>
      </c>
      <c r="C24" s="66"/>
      <c r="D24" s="64"/>
      <c r="E24" s="34" t="s">
        <v>233</v>
      </c>
      <c r="F24" s="59">
        <v>1E-3</v>
      </c>
      <c r="G24" s="349">
        <v>399.3</v>
      </c>
      <c r="H24" s="72">
        <f t="shared" si="0"/>
        <v>0.39930000000000004</v>
      </c>
    </row>
    <row r="25" spans="1:8" ht="12.75" customHeight="1">
      <c r="A25" s="156"/>
      <c r="B25" s="337" t="s">
        <v>610</v>
      </c>
      <c r="C25" s="66"/>
      <c r="D25" s="64"/>
      <c r="E25" s="34" t="s">
        <v>233</v>
      </c>
      <c r="F25" s="59">
        <v>1E-3</v>
      </c>
      <c r="G25" s="350">
        <v>316.52</v>
      </c>
      <c r="H25" s="72">
        <f t="shared" si="0"/>
        <v>0.31651999999999997</v>
      </c>
    </row>
    <row r="26" spans="1:8" ht="12.75" customHeight="1">
      <c r="A26" s="156"/>
      <c r="B26" s="337" t="s">
        <v>595</v>
      </c>
      <c r="C26" s="66"/>
      <c r="D26" s="64"/>
      <c r="E26" s="34" t="s">
        <v>233</v>
      </c>
      <c r="F26" s="59">
        <v>1E-3</v>
      </c>
      <c r="G26" s="349">
        <v>413.91</v>
      </c>
      <c r="H26" s="72">
        <f t="shared" si="0"/>
        <v>0.41391000000000006</v>
      </c>
    </row>
    <row r="27" spans="1:8" ht="12.75" customHeight="1">
      <c r="A27" s="156"/>
      <c r="B27" s="337" t="s">
        <v>611</v>
      </c>
      <c r="C27" s="66"/>
      <c r="D27" s="64"/>
      <c r="E27" s="34" t="s">
        <v>236</v>
      </c>
      <c r="F27" s="59">
        <v>0.01</v>
      </c>
      <c r="G27" s="349">
        <v>121.74</v>
      </c>
      <c r="H27" s="72">
        <f t="shared" si="0"/>
        <v>1.2174</v>
      </c>
    </row>
    <row r="28" spans="1:8" ht="12.75" customHeight="1">
      <c r="A28" s="156"/>
      <c r="B28" s="337" t="s">
        <v>612</v>
      </c>
      <c r="C28" s="66"/>
      <c r="D28" s="64"/>
      <c r="E28" s="34" t="s">
        <v>236</v>
      </c>
      <c r="F28" s="59">
        <v>0.1</v>
      </c>
      <c r="G28" s="349">
        <v>172.99</v>
      </c>
      <c r="H28" s="72">
        <f t="shared" si="0"/>
        <v>17.299000000000003</v>
      </c>
    </row>
    <row r="29" spans="1:8" ht="12.75" customHeight="1">
      <c r="A29" s="156"/>
      <c r="B29" s="337" t="s">
        <v>613</v>
      </c>
      <c r="C29" s="66"/>
      <c r="D29" s="64"/>
      <c r="E29" s="34" t="s">
        <v>233</v>
      </c>
      <c r="F29" s="59">
        <v>1E-3</v>
      </c>
      <c r="G29" s="350">
        <v>550.86</v>
      </c>
      <c r="H29" s="72">
        <f t="shared" si="0"/>
        <v>0.55086000000000002</v>
      </c>
    </row>
    <row r="30" spans="1:8" ht="12.75" customHeight="1">
      <c r="A30" s="156"/>
      <c r="B30" s="337" t="s">
        <v>391</v>
      </c>
      <c r="C30" s="66"/>
      <c r="D30" s="64"/>
      <c r="E30" s="34" t="s">
        <v>233</v>
      </c>
      <c r="F30" s="59">
        <v>1E-3</v>
      </c>
      <c r="G30" s="349">
        <v>645.21</v>
      </c>
      <c r="H30" s="72">
        <f t="shared" si="0"/>
        <v>0.64521000000000006</v>
      </c>
    </row>
    <row r="31" spans="1:8" ht="12.75" customHeight="1">
      <c r="A31" s="156"/>
      <c r="B31" s="337" t="s">
        <v>614</v>
      </c>
      <c r="C31" s="66"/>
      <c r="D31" s="64"/>
      <c r="E31" s="34" t="s">
        <v>233</v>
      </c>
      <c r="F31" s="59">
        <v>9.1771606000000006E-2</v>
      </c>
      <c r="G31" s="349">
        <v>304.33999999999997</v>
      </c>
      <c r="H31" s="72">
        <f t="shared" si="0"/>
        <v>27.929770570039999</v>
      </c>
    </row>
    <row r="32" spans="1:8" ht="12.75" customHeight="1">
      <c r="A32" s="156"/>
      <c r="B32" s="337" t="s">
        <v>392</v>
      </c>
      <c r="C32" s="66"/>
      <c r="D32" s="64"/>
      <c r="E32" s="34" t="s">
        <v>233</v>
      </c>
      <c r="F32" s="59">
        <v>1E-3</v>
      </c>
      <c r="G32" s="350">
        <v>754.77</v>
      </c>
      <c r="H32" s="72">
        <f t="shared" si="0"/>
        <v>0.75477000000000005</v>
      </c>
    </row>
    <row r="33" spans="1:19" ht="12.75" customHeight="1">
      <c r="A33" s="156"/>
      <c r="B33" s="337" t="s">
        <v>393</v>
      </c>
      <c r="C33" s="66"/>
      <c r="D33" s="64"/>
      <c r="E33" s="34" t="s">
        <v>236</v>
      </c>
      <c r="F33" s="59">
        <v>0.1</v>
      </c>
      <c r="G33" s="349">
        <v>194.61</v>
      </c>
      <c r="H33" s="72">
        <f t="shared" si="0"/>
        <v>19.461000000000002</v>
      </c>
    </row>
    <row r="34" spans="1:19" ht="12.75" customHeight="1">
      <c r="A34" s="156"/>
      <c r="B34" s="337" t="s">
        <v>615</v>
      </c>
      <c r="C34" s="66"/>
      <c r="D34" s="64"/>
      <c r="E34" s="34" t="s">
        <v>234</v>
      </c>
      <c r="F34" s="59">
        <v>0.01</v>
      </c>
      <c r="G34" s="351">
        <v>11.2</v>
      </c>
      <c r="H34" s="72">
        <f t="shared" si="0"/>
        <v>0.11199999999999999</v>
      </c>
    </row>
    <row r="35" spans="1:19" ht="60">
      <c r="A35" s="156"/>
      <c r="B35" s="339" t="s">
        <v>606</v>
      </c>
      <c r="C35" s="66"/>
      <c r="D35" s="64"/>
      <c r="E35" s="34" t="s">
        <v>233</v>
      </c>
      <c r="F35" s="59">
        <v>0.01</v>
      </c>
      <c r="G35" s="349">
        <v>94.95</v>
      </c>
      <c r="H35" s="72">
        <f t="shared" si="0"/>
        <v>0.94950000000000001</v>
      </c>
    </row>
    <row r="36" spans="1:19" ht="12.75" customHeight="1">
      <c r="A36" s="156"/>
      <c r="B36" s="337" t="s">
        <v>394</v>
      </c>
      <c r="C36" s="66"/>
      <c r="D36" s="64"/>
      <c r="E36" s="34" t="s">
        <v>233</v>
      </c>
      <c r="F36" s="59">
        <v>1.7399999999999999E-2</v>
      </c>
      <c r="G36" s="349">
        <v>233.74</v>
      </c>
      <c r="H36" s="72">
        <f t="shared" si="0"/>
        <v>4.0670760000000001</v>
      </c>
    </row>
    <row r="37" spans="1:19" ht="12.75" customHeight="1">
      <c r="A37" s="156"/>
      <c r="B37" s="337" t="s">
        <v>395</v>
      </c>
      <c r="C37" s="66"/>
      <c r="D37" s="64"/>
      <c r="E37" s="34" t="s">
        <v>233</v>
      </c>
      <c r="F37" s="59">
        <v>1E-3</v>
      </c>
      <c r="G37" s="349">
        <v>636.67999999999995</v>
      </c>
      <c r="H37" s="72">
        <f t="shared" si="0"/>
        <v>0.63667999999999991</v>
      </c>
    </row>
    <row r="38" spans="1:19" ht="12.75" customHeight="1">
      <c r="A38" s="156"/>
      <c r="B38" s="337" t="s">
        <v>396</v>
      </c>
      <c r="C38" s="66"/>
      <c r="D38" s="64"/>
      <c r="E38" s="34" t="s">
        <v>233</v>
      </c>
      <c r="F38" s="59">
        <v>1E-3</v>
      </c>
      <c r="G38" s="349">
        <v>1095.6300000000001</v>
      </c>
      <c r="H38" s="72">
        <f t="shared" si="0"/>
        <v>1.0956300000000001</v>
      </c>
    </row>
    <row r="39" spans="1:19" ht="12.75" customHeight="1">
      <c r="A39" s="156"/>
      <c r="B39" s="337" t="s">
        <v>243</v>
      </c>
      <c r="C39" s="66"/>
      <c r="D39" s="64"/>
      <c r="E39" s="34" t="s">
        <v>233</v>
      </c>
      <c r="F39" s="59">
        <v>1E-3</v>
      </c>
      <c r="G39" s="349">
        <v>648.86</v>
      </c>
      <c r="H39" s="72">
        <f t="shared" si="0"/>
        <v>0.64885999999999999</v>
      </c>
    </row>
    <row r="40" spans="1:19" ht="12.75" customHeight="1">
      <c r="A40" s="156"/>
      <c r="B40" s="337" t="s">
        <v>397</v>
      </c>
      <c r="C40" s="66"/>
      <c r="D40" s="64"/>
      <c r="E40" s="34" t="s">
        <v>233</v>
      </c>
      <c r="F40" s="59">
        <v>0.1</v>
      </c>
      <c r="G40" s="349">
        <v>1947.79</v>
      </c>
      <c r="H40" s="72">
        <f t="shared" si="0"/>
        <v>194.779</v>
      </c>
    </row>
    <row r="41" spans="1:19" ht="12.75" customHeight="1">
      <c r="A41" s="156"/>
      <c r="B41" s="337" t="s">
        <v>607</v>
      </c>
      <c r="C41" s="66"/>
      <c r="D41" s="64"/>
      <c r="E41" s="34" t="s">
        <v>233</v>
      </c>
      <c r="F41" s="59">
        <v>0.1</v>
      </c>
      <c r="G41" s="349">
        <v>328.69</v>
      </c>
      <c r="H41" s="72">
        <f t="shared" si="0"/>
        <v>32.869</v>
      </c>
    </row>
    <row r="42" spans="1:19" ht="12.75" customHeight="1">
      <c r="A42" s="156"/>
      <c r="B42" s="337" t="s">
        <v>616</v>
      </c>
      <c r="C42" s="66"/>
      <c r="D42" s="64"/>
      <c r="E42" s="34" t="s">
        <v>233</v>
      </c>
      <c r="F42" s="59">
        <v>0.1</v>
      </c>
      <c r="G42" s="349">
        <v>3165.16</v>
      </c>
      <c r="H42" s="72">
        <f t="shared" si="0"/>
        <v>316.51600000000002</v>
      </c>
    </row>
    <row r="43" spans="1:19" ht="12.75" customHeight="1">
      <c r="A43" s="156"/>
      <c r="B43" s="337" t="s">
        <v>617</v>
      </c>
      <c r="C43" s="66"/>
      <c r="D43" s="64"/>
      <c r="E43" s="34" t="s">
        <v>233</v>
      </c>
      <c r="F43" s="59">
        <v>0.1</v>
      </c>
      <c r="G43" s="349">
        <v>26.78</v>
      </c>
      <c r="H43" s="72">
        <f t="shared" si="0"/>
        <v>2.6780000000000004</v>
      </c>
    </row>
    <row r="44" spans="1:19" ht="12.75" customHeight="1">
      <c r="A44" s="73"/>
      <c r="B44" s="100" t="s">
        <v>188</v>
      </c>
      <c r="C44" s="100"/>
      <c r="D44" s="101"/>
      <c r="E44" s="73"/>
      <c r="F44" s="102"/>
      <c r="G44" s="102"/>
      <c r="H44" s="147">
        <f>H12</f>
        <v>637.99628657004007</v>
      </c>
    </row>
    <row r="45" spans="1:19" s="83" customFormat="1" ht="12.75" customHeight="1">
      <c r="A45" s="24"/>
      <c r="B45" s="169"/>
      <c r="C45" s="169"/>
      <c r="D45" s="108"/>
      <c r="E45" s="24"/>
      <c r="F45" s="109"/>
      <c r="G45" s="109"/>
      <c r="H45" s="170"/>
      <c r="I45" s="331"/>
      <c r="J45" s="82"/>
      <c r="K45" s="82"/>
    </row>
    <row r="46" spans="1:19" s="83" customFormat="1">
      <c r="A46" s="24"/>
      <c r="B46" s="169"/>
      <c r="C46" s="169"/>
      <c r="D46" s="108"/>
      <c r="E46" s="24"/>
      <c r="F46" s="109"/>
      <c r="G46" s="109"/>
      <c r="H46" s="170"/>
      <c r="I46" s="332"/>
      <c r="J46" s="223"/>
      <c r="K46" s="224"/>
      <c r="L46" s="224"/>
      <c r="M46" s="224"/>
      <c r="N46" s="224"/>
      <c r="O46" s="224"/>
      <c r="P46" s="224"/>
      <c r="Q46" s="224"/>
      <c r="R46" s="224"/>
      <c r="S46" s="224"/>
    </row>
    <row r="47" spans="1:19" s="83" customFormat="1">
      <c r="A47" s="24"/>
      <c r="B47" s="169" t="s">
        <v>341</v>
      </c>
      <c r="C47" s="169"/>
      <c r="D47" s="108"/>
      <c r="E47" s="24"/>
      <c r="F47" s="109"/>
      <c r="G47" s="109"/>
      <c r="H47" s="170">
        <f>H44</f>
        <v>637.99628657004007</v>
      </c>
      <c r="I47" s="332"/>
      <c r="J47" s="223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s="83" customFormat="1">
      <c r="A48" s="24"/>
      <c r="B48" s="169"/>
      <c r="C48" s="169"/>
      <c r="D48" s="108"/>
      <c r="E48" s="24"/>
      <c r="F48" s="109"/>
      <c r="G48" s="109"/>
      <c r="H48" s="170"/>
      <c r="I48" s="332"/>
      <c r="J48" s="223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8" ht="12.75" customHeight="1">
      <c r="A49" s="631" t="s">
        <v>173</v>
      </c>
      <c r="B49" s="631"/>
      <c r="C49" s="631"/>
      <c r="D49" s="631"/>
      <c r="E49" s="631"/>
      <c r="F49" s="631"/>
      <c r="G49" s="631"/>
      <c r="H49" s="631"/>
    </row>
    <row r="50" spans="1:8">
      <c r="A50" s="631" t="s">
        <v>585</v>
      </c>
      <c r="B50" s="631"/>
      <c r="C50" s="631"/>
      <c r="D50" s="631"/>
      <c r="E50" s="631"/>
      <c r="F50" s="631"/>
      <c r="G50" s="631"/>
      <c r="H50" s="631"/>
    </row>
    <row r="51" spans="1:8" ht="72" customHeight="1">
      <c r="A51" s="631" t="s">
        <v>584</v>
      </c>
      <c r="B51" s="631"/>
      <c r="C51" s="631"/>
      <c r="D51" s="631"/>
      <c r="E51" s="631"/>
      <c r="F51" s="631"/>
      <c r="G51" s="631"/>
      <c r="H51" s="631"/>
    </row>
    <row r="52" spans="1:8">
      <c r="A52" s="153"/>
      <c r="B52" s="153"/>
      <c r="C52" s="153"/>
      <c r="D52" s="153"/>
      <c r="E52" s="153"/>
      <c r="F52" s="153"/>
      <c r="G52" s="153"/>
      <c r="H52" s="153"/>
    </row>
    <row r="53" spans="1:8">
      <c r="A53" s="24"/>
      <c r="B53" s="85"/>
      <c r="C53" s="85"/>
      <c r="D53" s="29" t="s">
        <v>298</v>
      </c>
      <c r="E53" s="29"/>
      <c r="F53" s="84"/>
      <c r="G53" s="84"/>
      <c r="H53" s="81"/>
    </row>
    <row r="54" spans="1:8">
      <c r="A54" s="24"/>
      <c r="B54" s="85"/>
      <c r="C54" s="85"/>
      <c r="D54" s="29"/>
      <c r="E54" s="29"/>
      <c r="F54" s="84"/>
      <c r="G54" s="84"/>
      <c r="H54" s="81"/>
    </row>
    <row r="55" spans="1:8" ht="25.5">
      <c r="A55" s="35" t="s">
        <v>227</v>
      </c>
      <c r="B55" s="66" t="s">
        <v>178</v>
      </c>
      <c r="C55" s="35" t="s">
        <v>179</v>
      </c>
      <c r="D55" s="35" t="s">
        <v>180</v>
      </c>
      <c r="E55" s="35" t="s">
        <v>181</v>
      </c>
      <c r="F55" s="35" t="s">
        <v>203</v>
      </c>
      <c r="G55" s="119" t="s">
        <v>228</v>
      </c>
      <c r="H55" s="36" t="s">
        <v>184</v>
      </c>
    </row>
    <row r="56" spans="1:8">
      <c r="A56" s="34">
        <v>1</v>
      </c>
      <c r="B56" s="34">
        <v>2</v>
      </c>
      <c r="C56" s="34">
        <v>3</v>
      </c>
      <c r="D56" s="34">
        <v>4</v>
      </c>
      <c r="E56" s="34">
        <v>5</v>
      </c>
      <c r="F56" s="34">
        <v>6</v>
      </c>
      <c r="G56" s="34">
        <v>7</v>
      </c>
      <c r="H56" s="59">
        <v>8</v>
      </c>
    </row>
    <row r="57" spans="1:8">
      <c r="A57" s="156">
        <v>1</v>
      </c>
      <c r="B57" s="120" t="s">
        <v>231</v>
      </c>
      <c r="C57" s="66" t="s">
        <v>73</v>
      </c>
      <c r="D57" s="344" t="s">
        <v>102</v>
      </c>
      <c r="E57" s="34"/>
      <c r="F57" s="34"/>
      <c r="G57" s="330"/>
      <c r="H57" s="69">
        <f>SUM(H58:H88)</f>
        <v>184820.99999999997</v>
      </c>
    </row>
    <row r="58" spans="1:8">
      <c r="A58" s="156"/>
      <c r="B58" s="337" t="s">
        <v>385</v>
      </c>
      <c r="C58" s="66"/>
      <c r="D58" s="64"/>
      <c r="E58" s="34" t="s">
        <v>233</v>
      </c>
      <c r="F58" s="59">
        <v>70</v>
      </c>
      <c r="G58" s="349">
        <v>54.78</v>
      </c>
      <c r="H58" s="72">
        <f>F58*G58</f>
        <v>3834.6</v>
      </c>
    </row>
    <row r="59" spans="1:8">
      <c r="A59" s="156"/>
      <c r="B59" s="337" t="s">
        <v>386</v>
      </c>
      <c r="C59" s="66"/>
      <c r="D59" s="64"/>
      <c r="E59" s="34" t="s">
        <v>233</v>
      </c>
      <c r="F59" s="59">
        <v>30</v>
      </c>
      <c r="G59" s="349">
        <v>56</v>
      </c>
      <c r="H59" s="72">
        <f t="shared" ref="H59:H88" si="1">F59*G59</f>
        <v>1680</v>
      </c>
    </row>
    <row r="60" spans="1:8">
      <c r="A60" s="156"/>
      <c r="B60" s="337" t="s">
        <v>387</v>
      </c>
      <c r="C60" s="66"/>
      <c r="D60" s="64"/>
      <c r="E60" s="34" t="s">
        <v>233</v>
      </c>
      <c r="F60" s="59">
        <v>30</v>
      </c>
      <c r="G60" s="349">
        <v>47.36</v>
      </c>
      <c r="H60" s="72">
        <f t="shared" si="1"/>
        <v>1420.8</v>
      </c>
    </row>
    <row r="61" spans="1:8">
      <c r="A61" s="156"/>
      <c r="B61" s="337" t="s">
        <v>388</v>
      </c>
      <c r="C61" s="66"/>
      <c r="D61" s="64"/>
      <c r="E61" s="34" t="s">
        <v>233</v>
      </c>
      <c r="F61" s="59">
        <v>30</v>
      </c>
      <c r="G61" s="349">
        <v>89.48</v>
      </c>
      <c r="H61" s="72">
        <f t="shared" si="1"/>
        <v>2684.4</v>
      </c>
    </row>
    <row r="62" spans="1:8">
      <c r="A62" s="156"/>
      <c r="B62" s="337" t="s">
        <v>389</v>
      </c>
      <c r="C62" s="66"/>
      <c r="D62" s="64"/>
      <c r="E62" s="34" t="s">
        <v>233</v>
      </c>
      <c r="F62" s="59">
        <v>30</v>
      </c>
      <c r="G62" s="349">
        <v>58.43</v>
      </c>
      <c r="H62" s="72">
        <f t="shared" si="1"/>
        <v>1752.9</v>
      </c>
    </row>
    <row r="63" spans="1:8">
      <c r="A63" s="156"/>
      <c r="B63" s="337" t="s">
        <v>390</v>
      </c>
      <c r="C63" s="66"/>
      <c r="D63" s="64"/>
      <c r="E63" s="34" t="s">
        <v>233</v>
      </c>
      <c r="F63" s="59">
        <v>30</v>
      </c>
      <c r="G63" s="349">
        <v>54.78</v>
      </c>
      <c r="H63" s="72">
        <f t="shared" si="1"/>
        <v>1643.4</v>
      </c>
    </row>
    <row r="64" spans="1:8" ht="38.25">
      <c r="A64" s="156"/>
      <c r="B64" s="334" t="s">
        <v>597</v>
      </c>
      <c r="C64" s="66"/>
      <c r="D64" s="64"/>
      <c r="E64" s="34" t="s">
        <v>233</v>
      </c>
      <c r="F64" s="59">
        <v>30</v>
      </c>
      <c r="G64" s="349">
        <v>173.57</v>
      </c>
      <c r="H64" s="72">
        <f t="shared" si="1"/>
        <v>5207.0999999999995</v>
      </c>
    </row>
    <row r="65" spans="1:8">
      <c r="A65" s="156"/>
      <c r="B65" s="337" t="s">
        <v>608</v>
      </c>
      <c r="C65" s="66"/>
      <c r="D65" s="64"/>
      <c r="E65" s="34" t="s">
        <v>233</v>
      </c>
      <c r="F65" s="59">
        <v>30</v>
      </c>
      <c r="G65" s="349">
        <v>176.52</v>
      </c>
      <c r="H65" s="72">
        <f t="shared" si="1"/>
        <v>5295.6</v>
      </c>
    </row>
    <row r="66" spans="1:8">
      <c r="A66" s="156"/>
      <c r="B66" s="338" t="s">
        <v>599</v>
      </c>
      <c r="C66" s="66"/>
      <c r="D66" s="64"/>
      <c r="E66" s="34" t="s">
        <v>233</v>
      </c>
      <c r="F66" s="59">
        <v>126</v>
      </c>
      <c r="G66" s="349">
        <v>231.3</v>
      </c>
      <c r="H66" s="72">
        <f t="shared" si="1"/>
        <v>29143.800000000003</v>
      </c>
    </row>
    <row r="67" spans="1:8" ht="25.5">
      <c r="A67" s="156"/>
      <c r="B67" s="338" t="s">
        <v>566</v>
      </c>
      <c r="C67" s="66"/>
      <c r="D67" s="64"/>
      <c r="E67" s="34" t="s">
        <v>236</v>
      </c>
      <c r="F67" s="59">
        <v>80</v>
      </c>
      <c r="G67" s="349">
        <v>146.08000000000001</v>
      </c>
      <c r="H67" s="72">
        <f t="shared" si="1"/>
        <v>11686.400000000001</v>
      </c>
    </row>
    <row r="68" spans="1:8">
      <c r="A68" s="156"/>
      <c r="B68" s="337" t="s">
        <v>609</v>
      </c>
      <c r="C68" s="66"/>
      <c r="D68" s="64"/>
      <c r="E68" s="34" t="s">
        <v>233</v>
      </c>
      <c r="F68" s="59">
        <v>70</v>
      </c>
      <c r="G68" s="349">
        <v>377.38</v>
      </c>
      <c r="H68" s="72">
        <f t="shared" si="1"/>
        <v>26416.6</v>
      </c>
    </row>
    <row r="69" spans="1:8">
      <c r="A69" s="156"/>
      <c r="B69" s="337" t="s">
        <v>594</v>
      </c>
      <c r="C69" s="66"/>
      <c r="D69" s="64"/>
      <c r="E69" s="34" t="s">
        <v>233</v>
      </c>
      <c r="F69" s="59">
        <v>30</v>
      </c>
      <c r="G69" s="349">
        <v>399.3</v>
      </c>
      <c r="H69" s="72">
        <f t="shared" si="1"/>
        <v>11979</v>
      </c>
    </row>
    <row r="70" spans="1:8">
      <c r="A70" s="156"/>
      <c r="B70" s="337" t="s">
        <v>610</v>
      </c>
      <c r="C70" s="66"/>
      <c r="D70" s="64"/>
      <c r="E70" s="34" t="s">
        <v>233</v>
      </c>
      <c r="F70" s="59">
        <v>30</v>
      </c>
      <c r="G70" s="350">
        <v>316.52</v>
      </c>
      <c r="H70" s="72">
        <f t="shared" si="1"/>
        <v>9495.5999999999985</v>
      </c>
    </row>
    <row r="71" spans="1:8">
      <c r="A71" s="156"/>
      <c r="B71" s="337" t="s">
        <v>595</v>
      </c>
      <c r="C71" s="66"/>
      <c r="D71" s="64"/>
      <c r="E71" s="34" t="s">
        <v>233</v>
      </c>
      <c r="F71" s="59">
        <v>30</v>
      </c>
      <c r="G71" s="349">
        <v>413.91</v>
      </c>
      <c r="H71" s="72">
        <f t="shared" si="1"/>
        <v>12417.300000000001</v>
      </c>
    </row>
    <row r="72" spans="1:8">
      <c r="A72" s="156"/>
      <c r="B72" s="337" t="s">
        <v>611</v>
      </c>
      <c r="C72" s="66"/>
      <c r="D72" s="64"/>
      <c r="E72" s="34" t="s">
        <v>236</v>
      </c>
      <c r="F72" s="59">
        <v>30</v>
      </c>
      <c r="G72" s="349">
        <v>121.74</v>
      </c>
      <c r="H72" s="72">
        <f t="shared" si="1"/>
        <v>3652.2</v>
      </c>
    </row>
    <row r="73" spans="1:8">
      <c r="A73" s="156"/>
      <c r="B73" s="337" t="s">
        <v>612</v>
      </c>
      <c r="C73" s="66"/>
      <c r="D73" s="64"/>
      <c r="E73" s="34" t="s">
        <v>236</v>
      </c>
      <c r="F73" s="59">
        <v>30</v>
      </c>
      <c r="G73" s="349">
        <v>172.99</v>
      </c>
      <c r="H73" s="72">
        <f t="shared" si="1"/>
        <v>5189.7000000000007</v>
      </c>
    </row>
    <row r="74" spans="1:8">
      <c r="A74" s="156"/>
      <c r="B74" s="337" t="s">
        <v>613</v>
      </c>
      <c r="C74" s="66"/>
      <c r="D74" s="64"/>
      <c r="E74" s="34" t="s">
        <v>233</v>
      </c>
      <c r="F74" s="59">
        <v>30</v>
      </c>
      <c r="G74" s="350">
        <v>550.86</v>
      </c>
      <c r="H74" s="72">
        <f t="shared" si="1"/>
        <v>16525.8</v>
      </c>
    </row>
    <row r="75" spans="1:8">
      <c r="A75" s="156"/>
      <c r="B75" s="337" t="s">
        <v>391</v>
      </c>
      <c r="C75" s="66"/>
      <c r="D75" s="64"/>
      <c r="E75" s="34" t="s">
        <v>233</v>
      </c>
      <c r="F75" s="59">
        <v>20</v>
      </c>
      <c r="G75" s="349">
        <v>645.21</v>
      </c>
      <c r="H75" s="72">
        <f t="shared" si="1"/>
        <v>12904.2</v>
      </c>
    </row>
    <row r="76" spans="1:8">
      <c r="A76" s="156"/>
      <c r="B76" s="337" t="s">
        <v>614</v>
      </c>
      <c r="C76" s="66"/>
      <c r="D76" s="64"/>
      <c r="E76" s="34" t="s">
        <v>233</v>
      </c>
      <c r="F76" s="59">
        <v>30</v>
      </c>
      <c r="G76" s="349">
        <v>304.33999999999997</v>
      </c>
      <c r="H76" s="72">
        <f t="shared" si="1"/>
        <v>9130.1999999999989</v>
      </c>
    </row>
    <row r="77" spans="1:8">
      <c r="A77" s="156"/>
      <c r="B77" s="337" t="s">
        <v>392</v>
      </c>
      <c r="C77" s="66"/>
      <c r="D77" s="64"/>
      <c r="E77" s="34" t="s">
        <v>233</v>
      </c>
      <c r="F77" s="59">
        <v>3</v>
      </c>
      <c r="G77" s="350">
        <v>754.77</v>
      </c>
      <c r="H77" s="72">
        <f t="shared" si="1"/>
        <v>2264.31</v>
      </c>
    </row>
    <row r="78" spans="1:8">
      <c r="A78" s="156"/>
      <c r="B78" s="337" t="s">
        <v>393</v>
      </c>
      <c r="C78" s="66"/>
      <c r="D78" s="64"/>
      <c r="E78" s="34" t="s">
        <v>236</v>
      </c>
      <c r="F78" s="59">
        <v>10</v>
      </c>
      <c r="G78" s="349">
        <v>194.61</v>
      </c>
      <c r="H78" s="72">
        <f t="shared" si="1"/>
        <v>1946.1000000000001</v>
      </c>
    </row>
    <row r="79" spans="1:8">
      <c r="A79" s="156"/>
      <c r="B79" s="337" t="s">
        <v>615</v>
      </c>
      <c r="C79" s="66"/>
      <c r="D79" s="64"/>
      <c r="E79" s="34" t="s">
        <v>234</v>
      </c>
      <c r="F79" s="59">
        <v>7.8446428571400002</v>
      </c>
      <c r="G79" s="351">
        <v>11.2</v>
      </c>
      <c r="H79" s="72">
        <f t="shared" si="1"/>
        <v>87.859999999967997</v>
      </c>
    </row>
    <row r="80" spans="1:8" ht="60">
      <c r="A80" s="156"/>
      <c r="B80" s="339" t="s">
        <v>606</v>
      </c>
      <c r="C80" s="66"/>
      <c r="D80" s="64"/>
      <c r="E80" s="34" t="s">
        <v>233</v>
      </c>
      <c r="F80" s="59">
        <v>4</v>
      </c>
      <c r="G80" s="349">
        <v>94.95</v>
      </c>
      <c r="H80" s="72">
        <f t="shared" si="1"/>
        <v>379.8</v>
      </c>
    </row>
    <row r="81" spans="1:8">
      <c r="A81" s="156"/>
      <c r="B81" s="337" t="s">
        <v>394</v>
      </c>
      <c r="C81" s="66"/>
      <c r="D81" s="64"/>
      <c r="E81" s="34" t="s">
        <v>233</v>
      </c>
      <c r="F81" s="59">
        <v>1</v>
      </c>
      <c r="G81" s="349">
        <v>233.74</v>
      </c>
      <c r="H81" s="72">
        <f t="shared" si="1"/>
        <v>233.74</v>
      </c>
    </row>
    <row r="82" spans="1:8">
      <c r="A82" s="156"/>
      <c r="B82" s="337" t="s">
        <v>395</v>
      </c>
      <c r="C82" s="66"/>
      <c r="D82" s="64"/>
      <c r="E82" s="34" t="s">
        <v>233</v>
      </c>
      <c r="F82" s="59">
        <v>1</v>
      </c>
      <c r="G82" s="349">
        <v>636.67999999999995</v>
      </c>
      <c r="H82" s="72">
        <f t="shared" si="1"/>
        <v>636.67999999999995</v>
      </c>
    </row>
    <row r="83" spans="1:8">
      <c r="A83" s="156"/>
      <c r="B83" s="337" t="s">
        <v>396</v>
      </c>
      <c r="C83" s="66"/>
      <c r="D83" s="64"/>
      <c r="E83" s="34" t="s">
        <v>233</v>
      </c>
      <c r="F83" s="59">
        <v>1</v>
      </c>
      <c r="G83" s="349">
        <v>1095.6300000000001</v>
      </c>
      <c r="H83" s="72">
        <f t="shared" si="1"/>
        <v>1095.6300000000001</v>
      </c>
    </row>
    <row r="84" spans="1:8">
      <c r="A84" s="156"/>
      <c r="B84" s="337" t="s">
        <v>243</v>
      </c>
      <c r="C84" s="66"/>
      <c r="D84" s="64"/>
      <c r="E84" s="34" t="s">
        <v>233</v>
      </c>
      <c r="F84" s="59">
        <v>1</v>
      </c>
      <c r="G84" s="349">
        <v>648.86</v>
      </c>
      <c r="H84" s="72">
        <f t="shared" si="1"/>
        <v>648.86</v>
      </c>
    </row>
    <row r="85" spans="1:8">
      <c r="A85" s="156"/>
      <c r="B85" s="337" t="s">
        <v>397</v>
      </c>
      <c r="C85" s="66"/>
      <c r="D85" s="64"/>
      <c r="E85" s="34" t="s">
        <v>233</v>
      </c>
      <c r="F85" s="59">
        <v>1</v>
      </c>
      <c r="G85" s="349">
        <v>1947.79</v>
      </c>
      <c r="H85" s="72">
        <f t="shared" si="1"/>
        <v>1947.79</v>
      </c>
    </row>
    <row r="86" spans="1:8">
      <c r="A86" s="156"/>
      <c r="B86" s="337" t="s">
        <v>607</v>
      </c>
      <c r="C86" s="66"/>
      <c r="D86" s="64"/>
      <c r="E86" s="34" t="s">
        <v>233</v>
      </c>
      <c r="F86" s="59">
        <v>1</v>
      </c>
      <c r="G86" s="349">
        <v>328.69</v>
      </c>
      <c r="H86" s="72">
        <f t="shared" si="1"/>
        <v>328.69</v>
      </c>
    </row>
    <row r="87" spans="1:8">
      <c r="A87" s="156"/>
      <c r="B87" s="337" t="s">
        <v>616</v>
      </c>
      <c r="C87" s="66"/>
      <c r="D87" s="64"/>
      <c r="E87" s="34" t="s">
        <v>233</v>
      </c>
      <c r="F87" s="59">
        <v>1</v>
      </c>
      <c r="G87" s="349">
        <v>3165.16</v>
      </c>
      <c r="H87" s="72">
        <f t="shared" si="1"/>
        <v>3165.16</v>
      </c>
    </row>
    <row r="88" spans="1:8">
      <c r="A88" s="156"/>
      <c r="B88" s="337" t="s">
        <v>617</v>
      </c>
      <c r="C88" s="66"/>
      <c r="D88" s="64"/>
      <c r="E88" s="34" t="s">
        <v>233</v>
      </c>
      <c r="F88" s="59">
        <v>1</v>
      </c>
      <c r="G88" s="349">
        <v>26.78</v>
      </c>
      <c r="H88" s="72">
        <f t="shared" si="1"/>
        <v>26.78</v>
      </c>
    </row>
    <row r="89" spans="1:8">
      <c r="A89" s="73"/>
      <c r="B89" s="100" t="s">
        <v>188</v>
      </c>
      <c r="C89" s="100"/>
      <c r="D89" s="101"/>
      <c r="E89" s="73"/>
      <c r="F89" s="102"/>
      <c r="G89" s="102"/>
      <c r="H89" s="147">
        <f>H57</f>
        <v>184820.99999999997</v>
      </c>
    </row>
    <row r="90" spans="1:8">
      <c r="A90" s="24"/>
      <c r="B90" s="169"/>
      <c r="C90" s="169"/>
      <c r="D90" s="108"/>
      <c r="E90" s="24"/>
      <c r="F90" s="109"/>
      <c r="G90" s="109"/>
      <c r="H90" s="170"/>
    </row>
    <row r="91" spans="1:8">
      <c r="A91" s="24"/>
      <c r="B91" s="169"/>
      <c r="C91" s="169"/>
      <c r="D91" s="108"/>
      <c r="E91" s="24"/>
      <c r="F91" s="109"/>
      <c r="G91" s="109"/>
      <c r="H91" s="170"/>
    </row>
    <row r="92" spans="1:8">
      <c r="A92" s="24"/>
      <c r="B92" s="169" t="s">
        <v>341</v>
      </c>
      <c r="C92" s="169"/>
      <c r="D92" s="108"/>
      <c r="E92" s="24"/>
      <c r="F92" s="109"/>
      <c r="G92" s="109"/>
      <c r="H92" s="170">
        <f>H89</f>
        <v>184820.99999999997</v>
      </c>
    </row>
    <row r="94" spans="1:8" ht="12.75" customHeight="1">
      <c r="A94" s="631" t="s">
        <v>173</v>
      </c>
      <c r="B94" s="631"/>
      <c r="C94" s="631"/>
      <c r="D94" s="631"/>
      <c r="E94" s="631"/>
      <c r="F94" s="631"/>
      <c r="G94" s="631"/>
      <c r="H94" s="631"/>
    </row>
    <row r="95" spans="1:8">
      <c r="A95" s="631" t="s">
        <v>586</v>
      </c>
      <c r="B95" s="631"/>
      <c r="C95" s="631"/>
      <c r="D95" s="631"/>
      <c r="E95" s="631"/>
      <c r="F95" s="631"/>
      <c r="G95" s="631"/>
      <c r="H95" s="631"/>
    </row>
    <row r="96" spans="1:8" ht="67.5" customHeight="1">
      <c r="A96" s="631" t="s">
        <v>584</v>
      </c>
      <c r="B96" s="631"/>
      <c r="C96" s="631"/>
      <c r="D96" s="631"/>
      <c r="E96" s="631"/>
      <c r="F96" s="631"/>
      <c r="G96" s="631"/>
      <c r="H96" s="631"/>
    </row>
    <row r="97" spans="1:8">
      <c r="A97" s="153"/>
      <c r="B97" s="153"/>
      <c r="C97" s="153"/>
      <c r="D97" s="153"/>
      <c r="E97" s="153"/>
      <c r="F97" s="153"/>
      <c r="G97" s="153"/>
      <c r="H97" s="153"/>
    </row>
    <row r="98" spans="1:8">
      <c r="A98" s="24"/>
      <c r="B98" s="85"/>
      <c r="C98" s="85"/>
      <c r="D98" s="29" t="s">
        <v>298</v>
      </c>
      <c r="E98" s="29"/>
      <c r="F98" s="84"/>
      <c r="G98" s="84"/>
      <c r="H98" s="81"/>
    </row>
    <row r="99" spans="1:8">
      <c r="A99" s="24"/>
      <c r="B99" s="85"/>
      <c r="C99" s="85"/>
      <c r="D99" s="29"/>
      <c r="E99" s="29"/>
      <c r="F99" s="84"/>
      <c r="G99" s="84"/>
      <c r="H99" s="81"/>
    </row>
    <row r="100" spans="1:8" ht="25.5">
      <c r="A100" s="35" t="s">
        <v>227</v>
      </c>
      <c r="B100" s="66" t="s">
        <v>178</v>
      </c>
      <c r="C100" s="35" t="s">
        <v>179</v>
      </c>
      <c r="D100" s="35" t="s">
        <v>180</v>
      </c>
      <c r="E100" s="35" t="s">
        <v>181</v>
      </c>
      <c r="F100" s="35" t="s">
        <v>203</v>
      </c>
      <c r="G100" s="119" t="s">
        <v>228</v>
      </c>
      <c r="H100" s="36" t="s">
        <v>184</v>
      </c>
    </row>
    <row r="101" spans="1:8">
      <c r="A101" s="34">
        <v>1</v>
      </c>
      <c r="B101" s="34">
        <v>2</v>
      </c>
      <c r="C101" s="34">
        <v>3</v>
      </c>
      <c r="D101" s="34">
        <v>4</v>
      </c>
      <c r="E101" s="34">
        <v>5</v>
      </c>
      <c r="F101" s="34">
        <v>6</v>
      </c>
      <c r="G101" s="34">
        <v>7</v>
      </c>
      <c r="H101" s="59">
        <v>8</v>
      </c>
    </row>
    <row r="102" spans="1:8">
      <c r="A102" s="156">
        <v>1</v>
      </c>
      <c r="B102" s="120" t="s">
        <v>231</v>
      </c>
      <c r="C102" s="66" t="s">
        <v>73</v>
      </c>
      <c r="D102" s="344" t="s">
        <v>102</v>
      </c>
      <c r="E102" s="34"/>
      <c r="F102" s="34"/>
      <c r="G102" s="330"/>
      <c r="H102" s="69">
        <f>SUM(H103:H133)</f>
        <v>452492.99999999994</v>
      </c>
    </row>
    <row r="103" spans="1:8">
      <c r="A103" s="156"/>
      <c r="B103" s="337" t="s">
        <v>385</v>
      </c>
      <c r="C103" s="66"/>
      <c r="D103" s="64"/>
      <c r="E103" s="34" t="s">
        <v>233</v>
      </c>
      <c r="F103" s="59">
        <v>50</v>
      </c>
      <c r="G103" s="349">
        <v>54.78</v>
      </c>
      <c r="H103" s="72">
        <f>F103*G103</f>
        <v>2739</v>
      </c>
    </row>
    <row r="104" spans="1:8">
      <c r="A104" s="156"/>
      <c r="B104" s="337" t="s">
        <v>386</v>
      </c>
      <c r="C104" s="66"/>
      <c r="D104" s="64"/>
      <c r="E104" s="34" t="s">
        <v>233</v>
      </c>
      <c r="F104" s="59">
        <v>35</v>
      </c>
      <c r="G104" s="349">
        <v>56</v>
      </c>
      <c r="H104" s="72">
        <f t="shared" ref="H104:H133" si="2">F104*G104</f>
        <v>1960</v>
      </c>
    </row>
    <row r="105" spans="1:8">
      <c r="A105" s="156"/>
      <c r="B105" s="337" t="s">
        <v>387</v>
      </c>
      <c r="C105" s="66"/>
      <c r="D105" s="64"/>
      <c r="E105" s="34" t="s">
        <v>233</v>
      </c>
      <c r="F105" s="59">
        <v>7</v>
      </c>
      <c r="G105" s="349">
        <v>47.36</v>
      </c>
      <c r="H105" s="72">
        <f t="shared" si="2"/>
        <v>331.52</v>
      </c>
    </row>
    <row r="106" spans="1:8">
      <c r="A106" s="156"/>
      <c r="B106" s="337" t="s">
        <v>388</v>
      </c>
      <c r="C106" s="66"/>
      <c r="D106" s="64"/>
      <c r="E106" s="34" t="s">
        <v>233</v>
      </c>
      <c r="F106" s="59">
        <v>5</v>
      </c>
      <c r="G106" s="349">
        <v>89.48</v>
      </c>
      <c r="H106" s="72">
        <f t="shared" si="2"/>
        <v>447.40000000000003</v>
      </c>
    </row>
    <row r="107" spans="1:8">
      <c r="A107" s="156"/>
      <c r="B107" s="337" t="s">
        <v>389</v>
      </c>
      <c r="C107" s="66"/>
      <c r="D107" s="64"/>
      <c r="E107" s="34" t="s">
        <v>233</v>
      </c>
      <c r="F107" s="59">
        <v>65</v>
      </c>
      <c r="G107" s="349">
        <v>58.43</v>
      </c>
      <c r="H107" s="72">
        <f t="shared" si="2"/>
        <v>3797.95</v>
      </c>
    </row>
    <row r="108" spans="1:8">
      <c r="A108" s="156"/>
      <c r="B108" s="337" t="s">
        <v>390</v>
      </c>
      <c r="C108" s="66"/>
      <c r="D108" s="64"/>
      <c r="E108" s="34" t="s">
        <v>233</v>
      </c>
      <c r="F108" s="59">
        <v>20</v>
      </c>
      <c r="G108" s="349">
        <v>54.78</v>
      </c>
      <c r="H108" s="72">
        <f t="shared" si="2"/>
        <v>1095.5999999999999</v>
      </c>
    </row>
    <row r="109" spans="1:8" ht="38.25">
      <c r="A109" s="156"/>
      <c r="B109" s="334" t="s">
        <v>597</v>
      </c>
      <c r="C109" s="66"/>
      <c r="D109" s="64"/>
      <c r="E109" s="34" t="s">
        <v>233</v>
      </c>
      <c r="F109" s="59">
        <v>30</v>
      </c>
      <c r="G109" s="349">
        <v>173.57</v>
      </c>
      <c r="H109" s="72">
        <f t="shared" si="2"/>
        <v>5207.0999999999995</v>
      </c>
    </row>
    <row r="110" spans="1:8">
      <c r="A110" s="156"/>
      <c r="B110" s="337" t="s">
        <v>608</v>
      </c>
      <c r="C110" s="66"/>
      <c r="D110" s="64"/>
      <c r="E110" s="34" t="s">
        <v>233</v>
      </c>
      <c r="F110" s="59">
        <v>8</v>
      </c>
      <c r="G110" s="349">
        <v>176.52</v>
      </c>
      <c r="H110" s="72">
        <f t="shared" si="2"/>
        <v>1412.16</v>
      </c>
    </row>
    <row r="111" spans="1:8">
      <c r="A111" s="156"/>
      <c r="B111" s="338" t="s">
        <v>599</v>
      </c>
      <c r="C111" s="66"/>
      <c r="D111" s="64"/>
      <c r="E111" s="34" t="s">
        <v>233</v>
      </c>
      <c r="F111" s="59">
        <v>100</v>
      </c>
      <c r="G111" s="349">
        <v>231.3</v>
      </c>
      <c r="H111" s="72">
        <f t="shared" si="2"/>
        <v>23130</v>
      </c>
    </row>
    <row r="112" spans="1:8" ht="25.5">
      <c r="A112" s="156"/>
      <c r="B112" s="338" t="s">
        <v>566</v>
      </c>
      <c r="C112" s="66"/>
      <c r="D112" s="64"/>
      <c r="E112" s="34" t="s">
        <v>236</v>
      </c>
      <c r="F112" s="59">
        <v>520</v>
      </c>
      <c r="G112" s="349">
        <v>146.08000000000001</v>
      </c>
      <c r="H112" s="72">
        <f t="shared" si="2"/>
        <v>75961.600000000006</v>
      </c>
    </row>
    <row r="113" spans="1:8">
      <c r="A113" s="156"/>
      <c r="B113" s="337" t="s">
        <v>609</v>
      </c>
      <c r="C113" s="66"/>
      <c r="D113" s="64"/>
      <c r="E113" s="34" t="s">
        <v>233</v>
      </c>
      <c r="F113" s="59">
        <v>290</v>
      </c>
      <c r="G113" s="349">
        <v>377.38</v>
      </c>
      <c r="H113" s="72">
        <f t="shared" si="2"/>
        <v>109440.2</v>
      </c>
    </row>
    <row r="114" spans="1:8">
      <c r="A114" s="156"/>
      <c r="B114" s="337" t="s">
        <v>594</v>
      </c>
      <c r="C114" s="66"/>
      <c r="D114" s="64"/>
      <c r="E114" s="34" t="s">
        <v>233</v>
      </c>
      <c r="F114" s="59">
        <v>80</v>
      </c>
      <c r="G114" s="349">
        <v>399.3</v>
      </c>
      <c r="H114" s="72">
        <f t="shared" si="2"/>
        <v>31944</v>
      </c>
    </row>
    <row r="115" spans="1:8">
      <c r="A115" s="156"/>
      <c r="B115" s="337" t="s">
        <v>610</v>
      </c>
      <c r="C115" s="66"/>
      <c r="D115" s="64"/>
      <c r="E115" s="34" t="s">
        <v>233</v>
      </c>
      <c r="F115" s="59">
        <v>18</v>
      </c>
      <c r="G115" s="350">
        <v>316.52</v>
      </c>
      <c r="H115" s="72">
        <f t="shared" si="2"/>
        <v>5697.36</v>
      </c>
    </row>
    <row r="116" spans="1:8">
      <c r="A116" s="156"/>
      <c r="B116" s="337" t="s">
        <v>595</v>
      </c>
      <c r="C116" s="66"/>
      <c r="D116" s="64"/>
      <c r="E116" s="34" t="s">
        <v>233</v>
      </c>
      <c r="F116" s="59">
        <v>140</v>
      </c>
      <c r="G116" s="349">
        <v>413.91</v>
      </c>
      <c r="H116" s="72">
        <f t="shared" si="2"/>
        <v>57947.4</v>
      </c>
    </row>
    <row r="117" spans="1:8">
      <c r="A117" s="156"/>
      <c r="B117" s="337" t="s">
        <v>611</v>
      </c>
      <c r="C117" s="66"/>
      <c r="D117" s="64"/>
      <c r="E117" s="34" t="s">
        <v>236</v>
      </c>
      <c r="F117" s="59">
        <v>14</v>
      </c>
      <c r="G117" s="349">
        <v>121.74</v>
      </c>
      <c r="H117" s="72">
        <f t="shared" si="2"/>
        <v>1704.36</v>
      </c>
    </row>
    <row r="118" spans="1:8">
      <c r="A118" s="156"/>
      <c r="B118" s="337" t="s">
        <v>612</v>
      </c>
      <c r="C118" s="66"/>
      <c r="D118" s="64"/>
      <c r="E118" s="34" t="s">
        <v>236</v>
      </c>
      <c r="F118" s="59">
        <v>90</v>
      </c>
      <c r="G118" s="349">
        <v>172.99</v>
      </c>
      <c r="H118" s="72">
        <f t="shared" si="2"/>
        <v>15569.1</v>
      </c>
    </row>
    <row r="119" spans="1:8">
      <c r="A119" s="156"/>
      <c r="B119" s="337" t="s">
        <v>613</v>
      </c>
      <c r="C119" s="66"/>
      <c r="D119" s="64"/>
      <c r="E119" s="34" t="s">
        <v>233</v>
      </c>
      <c r="F119" s="59">
        <v>60</v>
      </c>
      <c r="G119" s="350">
        <v>550.86</v>
      </c>
      <c r="H119" s="72">
        <f t="shared" si="2"/>
        <v>33051.599999999999</v>
      </c>
    </row>
    <row r="120" spans="1:8">
      <c r="A120" s="156"/>
      <c r="B120" s="337" t="s">
        <v>391</v>
      </c>
      <c r="C120" s="66"/>
      <c r="D120" s="64"/>
      <c r="E120" s="34" t="s">
        <v>233</v>
      </c>
      <c r="F120" s="59">
        <v>18</v>
      </c>
      <c r="G120" s="349">
        <v>645.21</v>
      </c>
      <c r="H120" s="72">
        <f t="shared" si="2"/>
        <v>11613.78</v>
      </c>
    </row>
    <row r="121" spans="1:8">
      <c r="A121" s="156"/>
      <c r="B121" s="337" t="s">
        <v>614</v>
      </c>
      <c r="C121" s="66"/>
      <c r="D121" s="64"/>
      <c r="E121" s="34" t="s">
        <v>233</v>
      </c>
      <c r="F121" s="59">
        <v>90</v>
      </c>
      <c r="G121" s="349">
        <v>304.33999999999997</v>
      </c>
      <c r="H121" s="72">
        <f t="shared" si="2"/>
        <v>27390.6</v>
      </c>
    </row>
    <row r="122" spans="1:8">
      <c r="A122" s="156"/>
      <c r="B122" s="337" t="s">
        <v>392</v>
      </c>
      <c r="C122" s="66"/>
      <c r="D122" s="64"/>
      <c r="E122" s="34" t="s">
        <v>233</v>
      </c>
      <c r="F122" s="59">
        <v>6</v>
      </c>
      <c r="G122" s="350">
        <v>754.77</v>
      </c>
      <c r="H122" s="72">
        <f t="shared" si="2"/>
        <v>4528.62</v>
      </c>
    </row>
    <row r="123" spans="1:8">
      <c r="A123" s="156"/>
      <c r="B123" s="337" t="s">
        <v>393</v>
      </c>
      <c r="C123" s="66"/>
      <c r="D123" s="64"/>
      <c r="E123" s="34" t="s">
        <v>236</v>
      </c>
      <c r="F123" s="59">
        <v>15</v>
      </c>
      <c r="G123" s="349">
        <v>194.61</v>
      </c>
      <c r="H123" s="72">
        <f t="shared" si="2"/>
        <v>2919.15</v>
      </c>
    </row>
    <row r="124" spans="1:8">
      <c r="A124" s="156"/>
      <c r="B124" s="337" t="s">
        <v>615</v>
      </c>
      <c r="C124" s="66"/>
      <c r="D124" s="64"/>
      <c r="E124" s="34" t="s">
        <v>234</v>
      </c>
      <c r="F124" s="59">
        <v>20.834821428569999</v>
      </c>
      <c r="G124" s="351">
        <v>11.2</v>
      </c>
      <c r="H124" s="72">
        <f t="shared" si="2"/>
        <v>233.34999999998396</v>
      </c>
    </row>
    <row r="125" spans="1:8" ht="60">
      <c r="A125" s="156"/>
      <c r="B125" s="339" t="s">
        <v>606</v>
      </c>
      <c r="C125" s="66"/>
      <c r="D125" s="64"/>
      <c r="E125" s="34" t="s">
        <v>233</v>
      </c>
      <c r="F125" s="59">
        <v>7</v>
      </c>
      <c r="G125" s="349">
        <v>94.95</v>
      </c>
      <c r="H125" s="72">
        <f t="shared" si="2"/>
        <v>664.65</v>
      </c>
    </row>
    <row r="126" spans="1:8">
      <c r="A126" s="156"/>
      <c r="B126" s="337" t="s">
        <v>394</v>
      </c>
      <c r="C126" s="66"/>
      <c r="D126" s="64"/>
      <c r="E126" s="34" t="s">
        <v>233</v>
      </c>
      <c r="F126" s="59">
        <v>2</v>
      </c>
      <c r="G126" s="349">
        <v>233.74</v>
      </c>
      <c r="H126" s="72">
        <f t="shared" si="2"/>
        <v>467.48</v>
      </c>
    </row>
    <row r="127" spans="1:8">
      <c r="A127" s="156"/>
      <c r="B127" s="337" t="s">
        <v>395</v>
      </c>
      <c r="C127" s="66"/>
      <c r="D127" s="64"/>
      <c r="E127" s="34" t="s">
        <v>233</v>
      </c>
      <c r="F127" s="59">
        <v>2</v>
      </c>
      <c r="G127" s="349">
        <v>636.67999999999995</v>
      </c>
      <c r="H127" s="72">
        <f t="shared" si="2"/>
        <v>1273.3599999999999</v>
      </c>
    </row>
    <row r="128" spans="1:8">
      <c r="A128" s="156"/>
      <c r="B128" s="337" t="s">
        <v>396</v>
      </c>
      <c r="C128" s="66"/>
      <c r="D128" s="64"/>
      <c r="E128" s="34" t="s">
        <v>233</v>
      </c>
      <c r="F128" s="59">
        <v>7</v>
      </c>
      <c r="G128" s="349">
        <v>1095.6300000000001</v>
      </c>
      <c r="H128" s="72">
        <f t="shared" si="2"/>
        <v>7669.4100000000008</v>
      </c>
    </row>
    <row r="129" spans="1:8">
      <c r="A129" s="156"/>
      <c r="B129" s="337" t="s">
        <v>243</v>
      </c>
      <c r="C129" s="66"/>
      <c r="D129" s="64"/>
      <c r="E129" s="34" t="s">
        <v>233</v>
      </c>
      <c r="F129" s="59">
        <v>2</v>
      </c>
      <c r="G129" s="349">
        <v>648.86</v>
      </c>
      <c r="H129" s="72">
        <f t="shared" si="2"/>
        <v>1297.72</v>
      </c>
    </row>
    <row r="130" spans="1:8">
      <c r="A130" s="156"/>
      <c r="B130" s="337" t="s">
        <v>397</v>
      </c>
      <c r="C130" s="66"/>
      <c r="D130" s="64"/>
      <c r="E130" s="34" t="s">
        <v>233</v>
      </c>
      <c r="F130" s="59">
        <v>10</v>
      </c>
      <c r="G130" s="349">
        <v>1947.79</v>
      </c>
      <c r="H130" s="72">
        <f t="shared" si="2"/>
        <v>19477.900000000001</v>
      </c>
    </row>
    <row r="131" spans="1:8">
      <c r="A131" s="156"/>
      <c r="B131" s="337" t="s">
        <v>607</v>
      </c>
      <c r="C131" s="66"/>
      <c r="D131" s="64"/>
      <c r="E131" s="34" t="s">
        <v>233</v>
      </c>
      <c r="F131" s="59">
        <v>1</v>
      </c>
      <c r="G131" s="349">
        <v>328.69</v>
      </c>
      <c r="H131" s="72">
        <f t="shared" si="2"/>
        <v>328.69</v>
      </c>
    </row>
    <row r="132" spans="1:8">
      <c r="A132" s="156"/>
      <c r="B132" s="337" t="s">
        <v>616</v>
      </c>
      <c r="C132" s="66"/>
      <c r="D132" s="64"/>
      <c r="E132" s="34" t="s">
        <v>233</v>
      </c>
      <c r="F132" s="59">
        <v>1</v>
      </c>
      <c r="G132" s="349">
        <v>3165.16</v>
      </c>
      <c r="H132" s="72">
        <f t="shared" si="2"/>
        <v>3165.16</v>
      </c>
    </row>
    <row r="133" spans="1:8">
      <c r="A133" s="156"/>
      <c r="B133" s="337" t="s">
        <v>617</v>
      </c>
      <c r="C133" s="66"/>
      <c r="D133" s="64"/>
      <c r="E133" s="34" t="s">
        <v>233</v>
      </c>
      <c r="F133" s="59">
        <v>1</v>
      </c>
      <c r="G133" s="349">
        <v>26.78</v>
      </c>
      <c r="H133" s="72">
        <f t="shared" si="2"/>
        <v>26.78</v>
      </c>
    </row>
    <row r="134" spans="1:8">
      <c r="A134" s="73"/>
      <c r="B134" s="100" t="s">
        <v>188</v>
      </c>
      <c r="C134" s="100"/>
      <c r="D134" s="101"/>
      <c r="E134" s="73"/>
      <c r="F134" s="102"/>
      <c r="G134" s="102"/>
      <c r="H134" s="147">
        <f>H102</f>
        <v>452492.99999999994</v>
      </c>
    </row>
    <row r="135" spans="1:8">
      <c r="A135" s="24"/>
      <c r="B135" s="169"/>
      <c r="C135" s="169"/>
      <c r="D135" s="108"/>
      <c r="E135" s="24"/>
      <c r="F135" s="109"/>
      <c r="G135" s="109"/>
      <c r="H135" s="170"/>
    </row>
    <row r="136" spans="1:8">
      <c r="A136" s="24"/>
      <c r="B136" s="169"/>
      <c r="C136" s="169"/>
      <c r="D136" s="108"/>
      <c r="E136" s="24"/>
      <c r="F136" s="109"/>
      <c r="G136" s="109"/>
      <c r="H136" s="170"/>
    </row>
    <row r="137" spans="1:8">
      <c r="A137" s="24"/>
      <c r="B137" s="169" t="s">
        <v>341</v>
      </c>
      <c r="C137" s="169"/>
      <c r="D137" s="108"/>
      <c r="E137" s="24"/>
      <c r="F137" s="109"/>
      <c r="G137" s="109"/>
      <c r="H137" s="170">
        <f>H134</f>
        <v>452492.99999999994</v>
      </c>
    </row>
    <row r="140" spans="1:8">
      <c r="A140" s="28" t="s">
        <v>587</v>
      </c>
      <c r="H140" s="152" t="s">
        <v>5</v>
      </c>
    </row>
  </sheetData>
  <mergeCells count="10">
    <mergeCell ref="A51:H51"/>
    <mergeCell ref="A94:H94"/>
    <mergeCell ref="A95:H95"/>
    <mergeCell ref="A96:H96"/>
    <mergeCell ref="A2:H2"/>
    <mergeCell ref="A4:H4"/>
    <mergeCell ref="A5:H5"/>
    <mergeCell ref="A6:H6"/>
    <mergeCell ref="A49:H49"/>
    <mergeCell ref="A50:H50"/>
  </mergeCells>
  <pageMargins left="1.03" right="0.7" top="0.35" bottom="0.3" header="0.3" footer="0.3"/>
  <pageSetup paperSize="9" scale="63" orientation="portrait" r:id="rId1"/>
  <rowBreaks count="2" manualBreakCount="2">
    <brk id="47" max="7" man="1"/>
    <brk id="9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O143"/>
  <sheetViews>
    <sheetView view="pageBreakPreview" zoomScaleNormal="100" zoomScaleSheetLayoutView="100" workbookViewId="0">
      <selection activeCell="AV154" sqref="AV154"/>
    </sheetView>
  </sheetViews>
  <sheetFormatPr defaultColWidth="1.140625" defaultRowHeight="11.25"/>
  <cols>
    <col min="1" max="1" width="1.140625" style="3"/>
    <col min="2" max="2" width="3.140625" style="1" customWidth="1"/>
    <col min="3" max="3" width="4.85546875" style="1" customWidth="1"/>
    <col min="4" max="5" width="1.140625" style="1"/>
    <col min="6" max="6" width="7.85546875" style="1" customWidth="1"/>
    <col min="7" max="11" width="1.140625" style="1"/>
    <col min="12" max="12" width="4" style="1" customWidth="1"/>
    <col min="13" max="13" width="1.7109375" style="1" customWidth="1"/>
    <col min="14" max="20" width="1.140625" style="1"/>
    <col min="21" max="21" width="0.42578125" style="1" customWidth="1"/>
    <col min="22" max="22" width="1.140625" style="1" hidden="1" customWidth="1"/>
    <col min="23" max="23" width="0.42578125" style="1" customWidth="1"/>
    <col min="24" max="24" width="0.28515625" style="1" customWidth="1"/>
    <col min="25" max="26" width="1.140625" style="1"/>
    <col min="27" max="27" width="0.28515625" style="1" customWidth="1"/>
    <col min="28" max="28" width="0.42578125" style="1" customWidth="1"/>
    <col min="29" max="29" width="0.5703125" style="1" customWidth="1"/>
    <col min="30" max="30" width="1.140625" style="1" hidden="1" customWidth="1"/>
    <col min="31" max="31" width="1.140625" style="1"/>
    <col min="32" max="32" width="2.85546875" style="1" customWidth="1"/>
    <col min="33" max="33" width="1.140625" style="1"/>
    <col min="34" max="34" width="1.85546875" style="1" customWidth="1"/>
    <col min="35" max="43" width="1.140625" style="1"/>
    <col min="44" max="44" width="2.28515625" style="1" customWidth="1"/>
    <col min="45" max="45" width="2.5703125" style="1" customWidth="1"/>
    <col min="46" max="46" width="1.85546875" style="1" customWidth="1"/>
    <col min="47" max="47" width="2.42578125" style="1" customWidth="1"/>
    <col min="48" max="49" width="2.85546875" style="1" customWidth="1"/>
    <col min="50" max="55" width="1.140625" style="1"/>
    <col min="56" max="56" width="1.85546875" style="1" customWidth="1"/>
    <col min="57" max="60" width="1.140625" style="1"/>
    <col min="61" max="61" width="0.28515625" style="1" customWidth="1"/>
    <col min="62" max="62" width="1.140625" style="1" customWidth="1"/>
    <col min="63" max="63" width="1.140625" style="1"/>
    <col min="64" max="64" width="1.5703125" style="1" customWidth="1"/>
    <col min="65" max="65" width="0.7109375" style="1" customWidth="1"/>
    <col min="66" max="67" width="1.140625" style="1" hidden="1" customWidth="1"/>
    <col min="68" max="69" width="1.140625" style="1"/>
    <col min="70" max="70" width="1" style="1" customWidth="1"/>
    <col min="71" max="71" width="1.140625" style="1" hidden="1" customWidth="1"/>
    <col min="72" max="80" width="1.140625" style="1"/>
    <col min="81" max="81" width="1.85546875" style="1" customWidth="1"/>
    <col min="82" max="84" width="1.140625" style="1"/>
    <col min="85" max="85" width="1.140625" style="1" hidden="1" customWidth="1"/>
    <col min="86" max="86" width="1" style="1" customWidth="1"/>
    <col min="87" max="87" width="1.140625" style="1"/>
    <col min="88" max="88" width="0.42578125" style="1" customWidth="1"/>
    <col min="89" max="89" width="1.140625" style="1" hidden="1" customWidth="1"/>
    <col min="90" max="90" width="1.85546875" style="1" customWidth="1"/>
    <col min="91" max="91" width="1.140625" style="1" hidden="1" customWidth="1"/>
    <col min="92" max="93" width="1.140625" style="1"/>
    <col min="94" max="94" width="0.42578125" style="1" customWidth="1"/>
    <col min="95" max="104" width="1.140625" style="1"/>
    <col min="105" max="105" width="1.7109375" style="1" customWidth="1"/>
    <col min="106" max="107" width="1.140625" style="1"/>
    <col min="108" max="108" width="1.42578125" style="1" customWidth="1"/>
    <col min="109" max="110" width="0.140625" style="1" customWidth="1"/>
    <col min="111" max="111" width="1.140625" style="1"/>
    <col min="112" max="112" width="0.28515625" style="1" customWidth="1"/>
    <col min="113" max="113" width="1.140625" style="1" hidden="1" customWidth="1"/>
    <col min="114" max="114" width="1.85546875" style="1" customWidth="1"/>
    <col min="115" max="115" width="1.140625" style="1" hidden="1" customWidth="1"/>
    <col min="116" max="117" width="1.140625" style="1"/>
    <col min="118" max="118" width="0.42578125" style="1" customWidth="1"/>
    <col min="119" max="122" width="1.140625" style="1"/>
    <col min="123" max="123" width="1.140625" style="1" customWidth="1"/>
    <col min="124" max="257" width="1.140625" style="1"/>
    <col min="258" max="258" width="3.140625" style="1" customWidth="1"/>
    <col min="259" max="259" width="4.85546875" style="1" customWidth="1"/>
    <col min="260" max="261" width="1.140625" style="1"/>
    <col min="262" max="262" width="7.85546875" style="1" customWidth="1"/>
    <col min="263" max="267" width="1.140625" style="1"/>
    <col min="268" max="268" width="4" style="1" customWidth="1"/>
    <col min="269" max="269" width="1.7109375" style="1" customWidth="1"/>
    <col min="270" max="276" width="1.140625" style="1"/>
    <col min="277" max="277" width="0.42578125" style="1" customWidth="1"/>
    <col min="278" max="278" width="0" style="1" hidden="1" customWidth="1"/>
    <col min="279" max="279" width="0.42578125" style="1" customWidth="1"/>
    <col min="280" max="280" width="0.28515625" style="1" customWidth="1"/>
    <col min="281" max="282" width="1.140625" style="1"/>
    <col min="283" max="283" width="0.28515625" style="1" customWidth="1"/>
    <col min="284" max="284" width="0.42578125" style="1" customWidth="1"/>
    <col min="285" max="285" width="0.5703125" style="1" customWidth="1"/>
    <col min="286" max="286" width="0" style="1" hidden="1" customWidth="1"/>
    <col min="287" max="287" width="1.140625" style="1"/>
    <col min="288" max="288" width="2.85546875" style="1" customWidth="1"/>
    <col min="289" max="289" width="1.140625" style="1"/>
    <col min="290" max="290" width="1.85546875" style="1" customWidth="1"/>
    <col min="291" max="299" width="1.140625" style="1"/>
    <col min="300" max="300" width="2.28515625" style="1" customWidth="1"/>
    <col min="301" max="301" width="2.5703125" style="1" customWidth="1"/>
    <col min="302" max="302" width="1.85546875" style="1" customWidth="1"/>
    <col min="303" max="303" width="2.42578125" style="1" customWidth="1"/>
    <col min="304" max="305" width="2.85546875" style="1" customWidth="1"/>
    <col min="306" max="311" width="1.140625" style="1"/>
    <col min="312" max="312" width="1.85546875" style="1" customWidth="1"/>
    <col min="313" max="316" width="1.140625" style="1"/>
    <col min="317" max="317" width="0.28515625" style="1" customWidth="1"/>
    <col min="318" max="318" width="1.140625" style="1" customWidth="1"/>
    <col min="319" max="319" width="1.140625" style="1"/>
    <col min="320" max="320" width="1.5703125" style="1" customWidth="1"/>
    <col min="321" max="321" width="0.7109375" style="1" customWidth="1"/>
    <col min="322" max="323" width="0" style="1" hidden="1" customWidth="1"/>
    <col min="324" max="325" width="1.140625" style="1"/>
    <col min="326" max="326" width="1" style="1" customWidth="1"/>
    <col min="327" max="327" width="0" style="1" hidden="1" customWidth="1"/>
    <col min="328" max="336" width="1.140625" style="1"/>
    <col min="337" max="337" width="1.85546875" style="1" customWidth="1"/>
    <col min="338" max="340" width="1.140625" style="1"/>
    <col min="341" max="341" width="0" style="1" hidden="1" customWidth="1"/>
    <col min="342" max="342" width="1" style="1" customWidth="1"/>
    <col min="343" max="343" width="1.140625" style="1"/>
    <col min="344" max="344" width="0.42578125" style="1" customWidth="1"/>
    <col min="345" max="345" width="0" style="1" hidden="1" customWidth="1"/>
    <col min="346" max="346" width="1.85546875" style="1" customWidth="1"/>
    <col min="347" max="347" width="0" style="1" hidden="1" customWidth="1"/>
    <col min="348" max="349" width="1.140625" style="1"/>
    <col min="350" max="350" width="0.42578125" style="1" customWidth="1"/>
    <col min="351" max="360" width="1.140625" style="1"/>
    <col min="361" max="361" width="1.7109375" style="1" customWidth="1"/>
    <col min="362" max="363" width="1.140625" style="1"/>
    <col min="364" max="364" width="1.42578125" style="1" customWidth="1"/>
    <col min="365" max="366" width="0.140625" style="1" customWidth="1"/>
    <col min="367" max="367" width="1.140625" style="1"/>
    <col min="368" max="368" width="0.28515625" style="1" customWidth="1"/>
    <col min="369" max="369" width="0" style="1" hidden="1" customWidth="1"/>
    <col min="370" max="370" width="1.85546875" style="1" customWidth="1"/>
    <col min="371" max="371" width="0" style="1" hidden="1" customWidth="1"/>
    <col min="372" max="373" width="1.140625" style="1"/>
    <col min="374" max="374" width="0.42578125" style="1" customWidth="1"/>
    <col min="375" max="378" width="1.140625" style="1"/>
    <col min="379" max="379" width="1.140625" style="1" customWidth="1"/>
    <col min="380" max="513" width="1.140625" style="1"/>
    <col min="514" max="514" width="3.140625" style="1" customWidth="1"/>
    <col min="515" max="515" width="4.85546875" style="1" customWidth="1"/>
    <col min="516" max="517" width="1.140625" style="1"/>
    <col min="518" max="518" width="7.85546875" style="1" customWidth="1"/>
    <col min="519" max="523" width="1.140625" style="1"/>
    <col min="524" max="524" width="4" style="1" customWidth="1"/>
    <col min="525" max="525" width="1.7109375" style="1" customWidth="1"/>
    <col min="526" max="532" width="1.140625" style="1"/>
    <col min="533" max="533" width="0.42578125" style="1" customWidth="1"/>
    <col min="534" max="534" width="0" style="1" hidden="1" customWidth="1"/>
    <col min="535" max="535" width="0.42578125" style="1" customWidth="1"/>
    <col min="536" max="536" width="0.28515625" style="1" customWidth="1"/>
    <col min="537" max="538" width="1.140625" style="1"/>
    <col min="539" max="539" width="0.28515625" style="1" customWidth="1"/>
    <col min="540" max="540" width="0.42578125" style="1" customWidth="1"/>
    <col min="541" max="541" width="0.5703125" style="1" customWidth="1"/>
    <col min="542" max="542" width="0" style="1" hidden="1" customWidth="1"/>
    <col min="543" max="543" width="1.140625" style="1"/>
    <col min="544" max="544" width="2.85546875" style="1" customWidth="1"/>
    <col min="545" max="545" width="1.140625" style="1"/>
    <col min="546" max="546" width="1.85546875" style="1" customWidth="1"/>
    <col min="547" max="555" width="1.140625" style="1"/>
    <col min="556" max="556" width="2.28515625" style="1" customWidth="1"/>
    <col min="557" max="557" width="2.5703125" style="1" customWidth="1"/>
    <col min="558" max="558" width="1.85546875" style="1" customWidth="1"/>
    <col min="559" max="559" width="2.42578125" style="1" customWidth="1"/>
    <col min="560" max="561" width="2.85546875" style="1" customWidth="1"/>
    <col min="562" max="567" width="1.140625" style="1"/>
    <col min="568" max="568" width="1.85546875" style="1" customWidth="1"/>
    <col min="569" max="572" width="1.140625" style="1"/>
    <col min="573" max="573" width="0.28515625" style="1" customWidth="1"/>
    <col min="574" max="574" width="1.140625" style="1" customWidth="1"/>
    <col min="575" max="575" width="1.140625" style="1"/>
    <col min="576" max="576" width="1.5703125" style="1" customWidth="1"/>
    <col min="577" max="577" width="0.7109375" style="1" customWidth="1"/>
    <col min="578" max="579" width="0" style="1" hidden="1" customWidth="1"/>
    <col min="580" max="581" width="1.140625" style="1"/>
    <col min="582" max="582" width="1" style="1" customWidth="1"/>
    <col min="583" max="583" width="0" style="1" hidden="1" customWidth="1"/>
    <col min="584" max="592" width="1.140625" style="1"/>
    <col min="593" max="593" width="1.85546875" style="1" customWidth="1"/>
    <col min="594" max="596" width="1.140625" style="1"/>
    <col min="597" max="597" width="0" style="1" hidden="1" customWidth="1"/>
    <col min="598" max="598" width="1" style="1" customWidth="1"/>
    <col min="599" max="599" width="1.140625" style="1"/>
    <col min="600" max="600" width="0.42578125" style="1" customWidth="1"/>
    <col min="601" max="601" width="0" style="1" hidden="1" customWidth="1"/>
    <col min="602" max="602" width="1.85546875" style="1" customWidth="1"/>
    <col min="603" max="603" width="0" style="1" hidden="1" customWidth="1"/>
    <col min="604" max="605" width="1.140625" style="1"/>
    <col min="606" max="606" width="0.42578125" style="1" customWidth="1"/>
    <col min="607" max="616" width="1.140625" style="1"/>
    <col min="617" max="617" width="1.7109375" style="1" customWidth="1"/>
    <col min="618" max="619" width="1.140625" style="1"/>
    <col min="620" max="620" width="1.42578125" style="1" customWidth="1"/>
    <col min="621" max="622" width="0.140625" style="1" customWidth="1"/>
    <col min="623" max="623" width="1.140625" style="1"/>
    <col min="624" max="624" width="0.28515625" style="1" customWidth="1"/>
    <col min="625" max="625" width="0" style="1" hidden="1" customWidth="1"/>
    <col min="626" max="626" width="1.85546875" style="1" customWidth="1"/>
    <col min="627" max="627" width="0" style="1" hidden="1" customWidth="1"/>
    <col min="628" max="629" width="1.140625" style="1"/>
    <col min="630" max="630" width="0.42578125" style="1" customWidth="1"/>
    <col min="631" max="634" width="1.140625" style="1"/>
    <col min="635" max="635" width="1.140625" style="1" customWidth="1"/>
    <col min="636" max="769" width="1.140625" style="1"/>
    <col min="770" max="770" width="3.140625" style="1" customWidth="1"/>
    <col min="771" max="771" width="4.85546875" style="1" customWidth="1"/>
    <col min="772" max="773" width="1.140625" style="1"/>
    <col min="774" max="774" width="7.85546875" style="1" customWidth="1"/>
    <col min="775" max="779" width="1.140625" style="1"/>
    <col min="780" max="780" width="4" style="1" customWidth="1"/>
    <col min="781" max="781" width="1.7109375" style="1" customWidth="1"/>
    <col min="782" max="788" width="1.140625" style="1"/>
    <col min="789" max="789" width="0.42578125" style="1" customWidth="1"/>
    <col min="790" max="790" width="0" style="1" hidden="1" customWidth="1"/>
    <col min="791" max="791" width="0.42578125" style="1" customWidth="1"/>
    <col min="792" max="792" width="0.28515625" style="1" customWidth="1"/>
    <col min="793" max="794" width="1.140625" style="1"/>
    <col min="795" max="795" width="0.28515625" style="1" customWidth="1"/>
    <col min="796" max="796" width="0.42578125" style="1" customWidth="1"/>
    <col min="797" max="797" width="0.5703125" style="1" customWidth="1"/>
    <col min="798" max="798" width="0" style="1" hidden="1" customWidth="1"/>
    <col min="799" max="799" width="1.140625" style="1"/>
    <col min="800" max="800" width="2.85546875" style="1" customWidth="1"/>
    <col min="801" max="801" width="1.140625" style="1"/>
    <col min="802" max="802" width="1.85546875" style="1" customWidth="1"/>
    <col min="803" max="811" width="1.140625" style="1"/>
    <col min="812" max="812" width="2.28515625" style="1" customWidth="1"/>
    <col min="813" max="813" width="2.5703125" style="1" customWidth="1"/>
    <col min="814" max="814" width="1.85546875" style="1" customWidth="1"/>
    <col min="815" max="815" width="2.42578125" style="1" customWidth="1"/>
    <col min="816" max="817" width="2.85546875" style="1" customWidth="1"/>
    <col min="818" max="823" width="1.140625" style="1"/>
    <col min="824" max="824" width="1.85546875" style="1" customWidth="1"/>
    <col min="825" max="828" width="1.140625" style="1"/>
    <col min="829" max="829" width="0.28515625" style="1" customWidth="1"/>
    <col min="830" max="830" width="1.140625" style="1" customWidth="1"/>
    <col min="831" max="831" width="1.140625" style="1"/>
    <col min="832" max="832" width="1.5703125" style="1" customWidth="1"/>
    <col min="833" max="833" width="0.7109375" style="1" customWidth="1"/>
    <col min="834" max="835" width="0" style="1" hidden="1" customWidth="1"/>
    <col min="836" max="837" width="1.140625" style="1"/>
    <col min="838" max="838" width="1" style="1" customWidth="1"/>
    <col min="839" max="839" width="0" style="1" hidden="1" customWidth="1"/>
    <col min="840" max="848" width="1.140625" style="1"/>
    <col min="849" max="849" width="1.85546875" style="1" customWidth="1"/>
    <col min="850" max="852" width="1.140625" style="1"/>
    <col min="853" max="853" width="0" style="1" hidden="1" customWidth="1"/>
    <col min="854" max="854" width="1" style="1" customWidth="1"/>
    <col min="855" max="855" width="1.140625" style="1"/>
    <col min="856" max="856" width="0.42578125" style="1" customWidth="1"/>
    <col min="857" max="857" width="0" style="1" hidden="1" customWidth="1"/>
    <col min="858" max="858" width="1.85546875" style="1" customWidth="1"/>
    <col min="859" max="859" width="0" style="1" hidden="1" customWidth="1"/>
    <col min="860" max="861" width="1.140625" style="1"/>
    <col min="862" max="862" width="0.42578125" style="1" customWidth="1"/>
    <col min="863" max="872" width="1.140625" style="1"/>
    <col min="873" max="873" width="1.7109375" style="1" customWidth="1"/>
    <col min="874" max="875" width="1.140625" style="1"/>
    <col min="876" max="876" width="1.42578125" style="1" customWidth="1"/>
    <col min="877" max="878" width="0.140625" style="1" customWidth="1"/>
    <col min="879" max="879" width="1.140625" style="1"/>
    <col min="880" max="880" width="0.28515625" style="1" customWidth="1"/>
    <col min="881" max="881" width="0" style="1" hidden="1" customWidth="1"/>
    <col min="882" max="882" width="1.85546875" style="1" customWidth="1"/>
    <col min="883" max="883" width="0" style="1" hidden="1" customWidth="1"/>
    <col min="884" max="885" width="1.140625" style="1"/>
    <col min="886" max="886" width="0.42578125" style="1" customWidth="1"/>
    <col min="887" max="890" width="1.140625" style="1"/>
    <col min="891" max="891" width="1.140625" style="1" customWidth="1"/>
    <col min="892" max="1025" width="1.140625" style="1"/>
    <col min="1026" max="1026" width="3.140625" style="1" customWidth="1"/>
    <col min="1027" max="1027" width="4.85546875" style="1" customWidth="1"/>
    <col min="1028" max="1029" width="1.140625" style="1"/>
    <col min="1030" max="1030" width="7.85546875" style="1" customWidth="1"/>
    <col min="1031" max="1035" width="1.140625" style="1"/>
    <col min="1036" max="1036" width="4" style="1" customWidth="1"/>
    <col min="1037" max="1037" width="1.7109375" style="1" customWidth="1"/>
    <col min="1038" max="1044" width="1.140625" style="1"/>
    <col min="1045" max="1045" width="0.42578125" style="1" customWidth="1"/>
    <col min="1046" max="1046" width="0" style="1" hidden="1" customWidth="1"/>
    <col min="1047" max="1047" width="0.42578125" style="1" customWidth="1"/>
    <col min="1048" max="1048" width="0.28515625" style="1" customWidth="1"/>
    <col min="1049" max="1050" width="1.140625" style="1"/>
    <col min="1051" max="1051" width="0.28515625" style="1" customWidth="1"/>
    <col min="1052" max="1052" width="0.42578125" style="1" customWidth="1"/>
    <col min="1053" max="1053" width="0.5703125" style="1" customWidth="1"/>
    <col min="1054" max="1054" width="0" style="1" hidden="1" customWidth="1"/>
    <col min="1055" max="1055" width="1.140625" style="1"/>
    <col min="1056" max="1056" width="2.85546875" style="1" customWidth="1"/>
    <col min="1057" max="1057" width="1.140625" style="1"/>
    <col min="1058" max="1058" width="1.85546875" style="1" customWidth="1"/>
    <col min="1059" max="1067" width="1.140625" style="1"/>
    <col min="1068" max="1068" width="2.28515625" style="1" customWidth="1"/>
    <col min="1069" max="1069" width="2.5703125" style="1" customWidth="1"/>
    <col min="1070" max="1070" width="1.85546875" style="1" customWidth="1"/>
    <col min="1071" max="1071" width="2.42578125" style="1" customWidth="1"/>
    <col min="1072" max="1073" width="2.85546875" style="1" customWidth="1"/>
    <col min="1074" max="1079" width="1.140625" style="1"/>
    <col min="1080" max="1080" width="1.85546875" style="1" customWidth="1"/>
    <col min="1081" max="1084" width="1.140625" style="1"/>
    <col min="1085" max="1085" width="0.28515625" style="1" customWidth="1"/>
    <col min="1086" max="1086" width="1.140625" style="1" customWidth="1"/>
    <col min="1087" max="1087" width="1.140625" style="1"/>
    <col min="1088" max="1088" width="1.5703125" style="1" customWidth="1"/>
    <col min="1089" max="1089" width="0.7109375" style="1" customWidth="1"/>
    <col min="1090" max="1091" width="0" style="1" hidden="1" customWidth="1"/>
    <col min="1092" max="1093" width="1.140625" style="1"/>
    <col min="1094" max="1094" width="1" style="1" customWidth="1"/>
    <col min="1095" max="1095" width="0" style="1" hidden="1" customWidth="1"/>
    <col min="1096" max="1104" width="1.140625" style="1"/>
    <col min="1105" max="1105" width="1.85546875" style="1" customWidth="1"/>
    <col min="1106" max="1108" width="1.140625" style="1"/>
    <col min="1109" max="1109" width="0" style="1" hidden="1" customWidth="1"/>
    <col min="1110" max="1110" width="1" style="1" customWidth="1"/>
    <col min="1111" max="1111" width="1.140625" style="1"/>
    <col min="1112" max="1112" width="0.42578125" style="1" customWidth="1"/>
    <col min="1113" max="1113" width="0" style="1" hidden="1" customWidth="1"/>
    <col min="1114" max="1114" width="1.85546875" style="1" customWidth="1"/>
    <col min="1115" max="1115" width="0" style="1" hidden="1" customWidth="1"/>
    <col min="1116" max="1117" width="1.140625" style="1"/>
    <col min="1118" max="1118" width="0.42578125" style="1" customWidth="1"/>
    <col min="1119" max="1128" width="1.140625" style="1"/>
    <col min="1129" max="1129" width="1.7109375" style="1" customWidth="1"/>
    <col min="1130" max="1131" width="1.140625" style="1"/>
    <col min="1132" max="1132" width="1.42578125" style="1" customWidth="1"/>
    <col min="1133" max="1134" width="0.140625" style="1" customWidth="1"/>
    <col min="1135" max="1135" width="1.140625" style="1"/>
    <col min="1136" max="1136" width="0.28515625" style="1" customWidth="1"/>
    <col min="1137" max="1137" width="0" style="1" hidden="1" customWidth="1"/>
    <col min="1138" max="1138" width="1.85546875" style="1" customWidth="1"/>
    <col min="1139" max="1139" width="0" style="1" hidden="1" customWidth="1"/>
    <col min="1140" max="1141" width="1.140625" style="1"/>
    <col min="1142" max="1142" width="0.42578125" style="1" customWidth="1"/>
    <col min="1143" max="1146" width="1.140625" style="1"/>
    <col min="1147" max="1147" width="1.140625" style="1" customWidth="1"/>
    <col min="1148" max="1281" width="1.140625" style="1"/>
    <col min="1282" max="1282" width="3.140625" style="1" customWidth="1"/>
    <col min="1283" max="1283" width="4.85546875" style="1" customWidth="1"/>
    <col min="1284" max="1285" width="1.140625" style="1"/>
    <col min="1286" max="1286" width="7.85546875" style="1" customWidth="1"/>
    <col min="1287" max="1291" width="1.140625" style="1"/>
    <col min="1292" max="1292" width="4" style="1" customWidth="1"/>
    <col min="1293" max="1293" width="1.7109375" style="1" customWidth="1"/>
    <col min="1294" max="1300" width="1.140625" style="1"/>
    <col min="1301" max="1301" width="0.42578125" style="1" customWidth="1"/>
    <col min="1302" max="1302" width="0" style="1" hidden="1" customWidth="1"/>
    <col min="1303" max="1303" width="0.42578125" style="1" customWidth="1"/>
    <col min="1304" max="1304" width="0.28515625" style="1" customWidth="1"/>
    <col min="1305" max="1306" width="1.140625" style="1"/>
    <col min="1307" max="1307" width="0.28515625" style="1" customWidth="1"/>
    <col min="1308" max="1308" width="0.42578125" style="1" customWidth="1"/>
    <col min="1309" max="1309" width="0.5703125" style="1" customWidth="1"/>
    <col min="1310" max="1310" width="0" style="1" hidden="1" customWidth="1"/>
    <col min="1311" max="1311" width="1.140625" style="1"/>
    <col min="1312" max="1312" width="2.85546875" style="1" customWidth="1"/>
    <col min="1313" max="1313" width="1.140625" style="1"/>
    <col min="1314" max="1314" width="1.85546875" style="1" customWidth="1"/>
    <col min="1315" max="1323" width="1.140625" style="1"/>
    <col min="1324" max="1324" width="2.28515625" style="1" customWidth="1"/>
    <col min="1325" max="1325" width="2.5703125" style="1" customWidth="1"/>
    <col min="1326" max="1326" width="1.85546875" style="1" customWidth="1"/>
    <col min="1327" max="1327" width="2.42578125" style="1" customWidth="1"/>
    <col min="1328" max="1329" width="2.85546875" style="1" customWidth="1"/>
    <col min="1330" max="1335" width="1.140625" style="1"/>
    <col min="1336" max="1336" width="1.85546875" style="1" customWidth="1"/>
    <col min="1337" max="1340" width="1.140625" style="1"/>
    <col min="1341" max="1341" width="0.28515625" style="1" customWidth="1"/>
    <col min="1342" max="1342" width="1.140625" style="1" customWidth="1"/>
    <col min="1343" max="1343" width="1.140625" style="1"/>
    <col min="1344" max="1344" width="1.5703125" style="1" customWidth="1"/>
    <col min="1345" max="1345" width="0.7109375" style="1" customWidth="1"/>
    <col min="1346" max="1347" width="0" style="1" hidden="1" customWidth="1"/>
    <col min="1348" max="1349" width="1.140625" style="1"/>
    <col min="1350" max="1350" width="1" style="1" customWidth="1"/>
    <col min="1351" max="1351" width="0" style="1" hidden="1" customWidth="1"/>
    <col min="1352" max="1360" width="1.140625" style="1"/>
    <col min="1361" max="1361" width="1.85546875" style="1" customWidth="1"/>
    <col min="1362" max="1364" width="1.140625" style="1"/>
    <col min="1365" max="1365" width="0" style="1" hidden="1" customWidth="1"/>
    <col min="1366" max="1366" width="1" style="1" customWidth="1"/>
    <col min="1367" max="1367" width="1.140625" style="1"/>
    <col min="1368" max="1368" width="0.42578125" style="1" customWidth="1"/>
    <col min="1369" max="1369" width="0" style="1" hidden="1" customWidth="1"/>
    <col min="1370" max="1370" width="1.85546875" style="1" customWidth="1"/>
    <col min="1371" max="1371" width="0" style="1" hidden="1" customWidth="1"/>
    <col min="1372" max="1373" width="1.140625" style="1"/>
    <col min="1374" max="1374" width="0.42578125" style="1" customWidth="1"/>
    <col min="1375" max="1384" width="1.140625" style="1"/>
    <col min="1385" max="1385" width="1.7109375" style="1" customWidth="1"/>
    <col min="1386" max="1387" width="1.140625" style="1"/>
    <col min="1388" max="1388" width="1.42578125" style="1" customWidth="1"/>
    <col min="1389" max="1390" width="0.140625" style="1" customWidth="1"/>
    <col min="1391" max="1391" width="1.140625" style="1"/>
    <col min="1392" max="1392" width="0.28515625" style="1" customWidth="1"/>
    <col min="1393" max="1393" width="0" style="1" hidden="1" customWidth="1"/>
    <col min="1394" max="1394" width="1.85546875" style="1" customWidth="1"/>
    <col min="1395" max="1395" width="0" style="1" hidden="1" customWidth="1"/>
    <col min="1396" max="1397" width="1.140625" style="1"/>
    <col min="1398" max="1398" width="0.42578125" style="1" customWidth="1"/>
    <col min="1399" max="1402" width="1.140625" style="1"/>
    <col min="1403" max="1403" width="1.140625" style="1" customWidth="1"/>
    <col min="1404" max="1537" width="1.140625" style="1"/>
    <col min="1538" max="1538" width="3.140625" style="1" customWidth="1"/>
    <col min="1539" max="1539" width="4.85546875" style="1" customWidth="1"/>
    <col min="1540" max="1541" width="1.140625" style="1"/>
    <col min="1542" max="1542" width="7.85546875" style="1" customWidth="1"/>
    <col min="1543" max="1547" width="1.140625" style="1"/>
    <col min="1548" max="1548" width="4" style="1" customWidth="1"/>
    <col min="1549" max="1549" width="1.7109375" style="1" customWidth="1"/>
    <col min="1550" max="1556" width="1.140625" style="1"/>
    <col min="1557" max="1557" width="0.42578125" style="1" customWidth="1"/>
    <col min="1558" max="1558" width="0" style="1" hidden="1" customWidth="1"/>
    <col min="1559" max="1559" width="0.42578125" style="1" customWidth="1"/>
    <col min="1560" max="1560" width="0.28515625" style="1" customWidth="1"/>
    <col min="1561" max="1562" width="1.140625" style="1"/>
    <col min="1563" max="1563" width="0.28515625" style="1" customWidth="1"/>
    <col min="1564" max="1564" width="0.42578125" style="1" customWidth="1"/>
    <col min="1565" max="1565" width="0.5703125" style="1" customWidth="1"/>
    <col min="1566" max="1566" width="0" style="1" hidden="1" customWidth="1"/>
    <col min="1567" max="1567" width="1.140625" style="1"/>
    <col min="1568" max="1568" width="2.85546875" style="1" customWidth="1"/>
    <col min="1569" max="1569" width="1.140625" style="1"/>
    <col min="1570" max="1570" width="1.85546875" style="1" customWidth="1"/>
    <col min="1571" max="1579" width="1.140625" style="1"/>
    <col min="1580" max="1580" width="2.28515625" style="1" customWidth="1"/>
    <col min="1581" max="1581" width="2.5703125" style="1" customWidth="1"/>
    <col min="1582" max="1582" width="1.85546875" style="1" customWidth="1"/>
    <col min="1583" max="1583" width="2.42578125" style="1" customWidth="1"/>
    <col min="1584" max="1585" width="2.85546875" style="1" customWidth="1"/>
    <col min="1586" max="1591" width="1.140625" style="1"/>
    <col min="1592" max="1592" width="1.85546875" style="1" customWidth="1"/>
    <col min="1593" max="1596" width="1.140625" style="1"/>
    <col min="1597" max="1597" width="0.28515625" style="1" customWidth="1"/>
    <col min="1598" max="1598" width="1.140625" style="1" customWidth="1"/>
    <col min="1599" max="1599" width="1.140625" style="1"/>
    <col min="1600" max="1600" width="1.5703125" style="1" customWidth="1"/>
    <col min="1601" max="1601" width="0.7109375" style="1" customWidth="1"/>
    <col min="1602" max="1603" width="0" style="1" hidden="1" customWidth="1"/>
    <col min="1604" max="1605" width="1.140625" style="1"/>
    <col min="1606" max="1606" width="1" style="1" customWidth="1"/>
    <col min="1607" max="1607" width="0" style="1" hidden="1" customWidth="1"/>
    <col min="1608" max="1616" width="1.140625" style="1"/>
    <col min="1617" max="1617" width="1.85546875" style="1" customWidth="1"/>
    <col min="1618" max="1620" width="1.140625" style="1"/>
    <col min="1621" max="1621" width="0" style="1" hidden="1" customWidth="1"/>
    <col min="1622" max="1622" width="1" style="1" customWidth="1"/>
    <col min="1623" max="1623" width="1.140625" style="1"/>
    <col min="1624" max="1624" width="0.42578125" style="1" customWidth="1"/>
    <col min="1625" max="1625" width="0" style="1" hidden="1" customWidth="1"/>
    <col min="1626" max="1626" width="1.85546875" style="1" customWidth="1"/>
    <col min="1627" max="1627" width="0" style="1" hidden="1" customWidth="1"/>
    <col min="1628" max="1629" width="1.140625" style="1"/>
    <col min="1630" max="1630" width="0.42578125" style="1" customWidth="1"/>
    <col min="1631" max="1640" width="1.140625" style="1"/>
    <col min="1641" max="1641" width="1.7109375" style="1" customWidth="1"/>
    <col min="1642" max="1643" width="1.140625" style="1"/>
    <col min="1644" max="1644" width="1.42578125" style="1" customWidth="1"/>
    <col min="1645" max="1646" width="0.140625" style="1" customWidth="1"/>
    <col min="1647" max="1647" width="1.140625" style="1"/>
    <col min="1648" max="1648" width="0.28515625" style="1" customWidth="1"/>
    <col min="1649" max="1649" width="0" style="1" hidden="1" customWidth="1"/>
    <col min="1650" max="1650" width="1.85546875" style="1" customWidth="1"/>
    <col min="1651" max="1651" width="0" style="1" hidden="1" customWidth="1"/>
    <col min="1652" max="1653" width="1.140625" style="1"/>
    <col min="1654" max="1654" width="0.42578125" style="1" customWidth="1"/>
    <col min="1655" max="1658" width="1.140625" style="1"/>
    <col min="1659" max="1659" width="1.140625" style="1" customWidth="1"/>
    <col min="1660" max="1793" width="1.140625" style="1"/>
    <col min="1794" max="1794" width="3.140625" style="1" customWidth="1"/>
    <col min="1795" max="1795" width="4.85546875" style="1" customWidth="1"/>
    <col min="1796" max="1797" width="1.140625" style="1"/>
    <col min="1798" max="1798" width="7.85546875" style="1" customWidth="1"/>
    <col min="1799" max="1803" width="1.140625" style="1"/>
    <col min="1804" max="1804" width="4" style="1" customWidth="1"/>
    <col min="1805" max="1805" width="1.7109375" style="1" customWidth="1"/>
    <col min="1806" max="1812" width="1.140625" style="1"/>
    <col min="1813" max="1813" width="0.42578125" style="1" customWidth="1"/>
    <col min="1814" max="1814" width="0" style="1" hidden="1" customWidth="1"/>
    <col min="1815" max="1815" width="0.42578125" style="1" customWidth="1"/>
    <col min="1816" max="1816" width="0.28515625" style="1" customWidth="1"/>
    <col min="1817" max="1818" width="1.140625" style="1"/>
    <col min="1819" max="1819" width="0.28515625" style="1" customWidth="1"/>
    <col min="1820" max="1820" width="0.42578125" style="1" customWidth="1"/>
    <col min="1821" max="1821" width="0.5703125" style="1" customWidth="1"/>
    <col min="1822" max="1822" width="0" style="1" hidden="1" customWidth="1"/>
    <col min="1823" max="1823" width="1.140625" style="1"/>
    <col min="1824" max="1824" width="2.85546875" style="1" customWidth="1"/>
    <col min="1825" max="1825" width="1.140625" style="1"/>
    <col min="1826" max="1826" width="1.85546875" style="1" customWidth="1"/>
    <col min="1827" max="1835" width="1.140625" style="1"/>
    <col min="1836" max="1836" width="2.28515625" style="1" customWidth="1"/>
    <col min="1837" max="1837" width="2.5703125" style="1" customWidth="1"/>
    <col min="1838" max="1838" width="1.85546875" style="1" customWidth="1"/>
    <col min="1839" max="1839" width="2.42578125" style="1" customWidth="1"/>
    <col min="1840" max="1841" width="2.85546875" style="1" customWidth="1"/>
    <col min="1842" max="1847" width="1.140625" style="1"/>
    <col min="1848" max="1848" width="1.85546875" style="1" customWidth="1"/>
    <col min="1849" max="1852" width="1.140625" style="1"/>
    <col min="1853" max="1853" width="0.28515625" style="1" customWidth="1"/>
    <col min="1854" max="1854" width="1.140625" style="1" customWidth="1"/>
    <col min="1855" max="1855" width="1.140625" style="1"/>
    <col min="1856" max="1856" width="1.5703125" style="1" customWidth="1"/>
    <col min="1857" max="1857" width="0.7109375" style="1" customWidth="1"/>
    <col min="1858" max="1859" width="0" style="1" hidden="1" customWidth="1"/>
    <col min="1860" max="1861" width="1.140625" style="1"/>
    <col min="1862" max="1862" width="1" style="1" customWidth="1"/>
    <col min="1863" max="1863" width="0" style="1" hidden="1" customWidth="1"/>
    <col min="1864" max="1872" width="1.140625" style="1"/>
    <col min="1873" max="1873" width="1.85546875" style="1" customWidth="1"/>
    <col min="1874" max="1876" width="1.140625" style="1"/>
    <col min="1877" max="1877" width="0" style="1" hidden="1" customWidth="1"/>
    <col min="1878" max="1878" width="1" style="1" customWidth="1"/>
    <col min="1879" max="1879" width="1.140625" style="1"/>
    <col min="1880" max="1880" width="0.42578125" style="1" customWidth="1"/>
    <col min="1881" max="1881" width="0" style="1" hidden="1" customWidth="1"/>
    <col min="1882" max="1882" width="1.85546875" style="1" customWidth="1"/>
    <col min="1883" max="1883" width="0" style="1" hidden="1" customWidth="1"/>
    <col min="1884" max="1885" width="1.140625" style="1"/>
    <col min="1886" max="1886" width="0.42578125" style="1" customWidth="1"/>
    <col min="1887" max="1896" width="1.140625" style="1"/>
    <col min="1897" max="1897" width="1.7109375" style="1" customWidth="1"/>
    <col min="1898" max="1899" width="1.140625" style="1"/>
    <col min="1900" max="1900" width="1.42578125" style="1" customWidth="1"/>
    <col min="1901" max="1902" width="0.140625" style="1" customWidth="1"/>
    <col min="1903" max="1903" width="1.140625" style="1"/>
    <col min="1904" max="1904" width="0.28515625" style="1" customWidth="1"/>
    <col min="1905" max="1905" width="0" style="1" hidden="1" customWidth="1"/>
    <col min="1906" max="1906" width="1.85546875" style="1" customWidth="1"/>
    <col min="1907" max="1907" width="0" style="1" hidden="1" customWidth="1"/>
    <col min="1908" max="1909" width="1.140625" style="1"/>
    <col min="1910" max="1910" width="0.42578125" style="1" customWidth="1"/>
    <col min="1911" max="1914" width="1.140625" style="1"/>
    <col min="1915" max="1915" width="1.140625" style="1" customWidth="1"/>
    <col min="1916" max="2049" width="1.140625" style="1"/>
    <col min="2050" max="2050" width="3.140625" style="1" customWidth="1"/>
    <col min="2051" max="2051" width="4.85546875" style="1" customWidth="1"/>
    <col min="2052" max="2053" width="1.140625" style="1"/>
    <col min="2054" max="2054" width="7.85546875" style="1" customWidth="1"/>
    <col min="2055" max="2059" width="1.140625" style="1"/>
    <col min="2060" max="2060" width="4" style="1" customWidth="1"/>
    <col min="2061" max="2061" width="1.7109375" style="1" customWidth="1"/>
    <col min="2062" max="2068" width="1.140625" style="1"/>
    <col min="2069" max="2069" width="0.42578125" style="1" customWidth="1"/>
    <col min="2070" max="2070" width="0" style="1" hidden="1" customWidth="1"/>
    <col min="2071" max="2071" width="0.42578125" style="1" customWidth="1"/>
    <col min="2072" max="2072" width="0.28515625" style="1" customWidth="1"/>
    <col min="2073" max="2074" width="1.140625" style="1"/>
    <col min="2075" max="2075" width="0.28515625" style="1" customWidth="1"/>
    <col min="2076" max="2076" width="0.42578125" style="1" customWidth="1"/>
    <col min="2077" max="2077" width="0.5703125" style="1" customWidth="1"/>
    <col min="2078" max="2078" width="0" style="1" hidden="1" customWidth="1"/>
    <col min="2079" max="2079" width="1.140625" style="1"/>
    <col min="2080" max="2080" width="2.85546875" style="1" customWidth="1"/>
    <col min="2081" max="2081" width="1.140625" style="1"/>
    <col min="2082" max="2082" width="1.85546875" style="1" customWidth="1"/>
    <col min="2083" max="2091" width="1.140625" style="1"/>
    <col min="2092" max="2092" width="2.28515625" style="1" customWidth="1"/>
    <col min="2093" max="2093" width="2.5703125" style="1" customWidth="1"/>
    <col min="2094" max="2094" width="1.85546875" style="1" customWidth="1"/>
    <col min="2095" max="2095" width="2.42578125" style="1" customWidth="1"/>
    <col min="2096" max="2097" width="2.85546875" style="1" customWidth="1"/>
    <col min="2098" max="2103" width="1.140625" style="1"/>
    <col min="2104" max="2104" width="1.85546875" style="1" customWidth="1"/>
    <col min="2105" max="2108" width="1.140625" style="1"/>
    <col min="2109" max="2109" width="0.28515625" style="1" customWidth="1"/>
    <col min="2110" max="2110" width="1.140625" style="1" customWidth="1"/>
    <col min="2111" max="2111" width="1.140625" style="1"/>
    <col min="2112" max="2112" width="1.5703125" style="1" customWidth="1"/>
    <col min="2113" max="2113" width="0.7109375" style="1" customWidth="1"/>
    <col min="2114" max="2115" width="0" style="1" hidden="1" customWidth="1"/>
    <col min="2116" max="2117" width="1.140625" style="1"/>
    <col min="2118" max="2118" width="1" style="1" customWidth="1"/>
    <col min="2119" max="2119" width="0" style="1" hidden="1" customWidth="1"/>
    <col min="2120" max="2128" width="1.140625" style="1"/>
    <col min="2129" max="2129" width="1.85546875" style="1" customWidth="1"/>
    <col min="2130" max="2132" width="1.140625" style="1"/>
    <col min="2133" max="2133" width="0" style="1" hidden="1" customWidth="1"/>
    <col min="2134" max="2134" width="1" style="1" customWidth="1"/>
    <col min="2135" max="2135" width="1.140625" style="1"/>
    <col min="2136" max="2136" width="0.42578125" style="1" customWidth="1"/>
    <col min="2137" max="2137" width="0" style="1" hidden="1" customWidth="1"/>
    <col min="2138" max="2138" width="1.85546875" style="1" customWidth="1"/>
    <col min="2139" max="2139" width="0" style="1" hidden="1" customWidth="1"/>
    <col min="2140" max="2141" width="1.140625" style="1"/>
    <col min="2142" max="2142" width="0.42578125" style="1" customWidth="1"/>
    <col min="2143" max="2152" width="1.140625" style="1"/>
    <col min="2153" max="2153" width="1.7109375" style="1" customWidth="1"/>
    <col min="2154" max="2155" width="1.140625" style="1"/>
    <col min="2156" max="2156" width="1.42578125" style="1" customWidth="1"/>
    <col min="2157" max="2158" width="0.140625" style="1" customWidth="1"/>
    <col min="2159" max="2159" width="1.140625" style="1"/>
    <col min="2160" max="2160" width="0.28515625" style="1" customWidth="1"/>
    <col min="2161" max="2161" width="0" style="1" hidden="1" customWidth="1"/>
    <col min="2162" max="2162" width="1.85546875" style="1" customWidth="1"/>
    <col min="2163" max="2163" width="0" style="1" hidden="1" customWidth="1"/>
    <col min="2164" max="2165" width="1.140625" style="1"/>
    <col min="2166" max="2166" width="0.42578125" style="1" customWidth="1"/>
    <col min="2167" max="2170" width="1.140625" style="1"/>
    <col min="2171" max="2171" width="1.140625" style="1" customWidth="1"/>
    <col min="2172" max="2305" width="1.140625" style="1"/>
    <col min="2306" max="2306" width="3.140625" style="1" customWidth="1"/>
    <col min="2307" max="2307" width="4.85546875" style="1" customWidth="1"/>
    <col min="2308" max="2309" width="1.140625" style="1"/>
    <col min="2310" max="2310" width="7.85546875" style="1" customWidth="1"/>
    <col min="2311" max="2315" width="1.140625" style="1"/>
    <col min="2316" max="2316" width="4" style="1" customWidth="1"/>
    <col min="2317" max="2317" width="1.7109375" style="1" customWidth="1"/>
    <col min="2318" max="2324" width="1.140625" style="1"/>
    <col min="2325" max="2325" width="0.42578125" style="1" customWidth="1"/>
    <col min="2326" max="2326" width="0" style="1" hidden="1" customWidth="1"/>
    <col min="2327" max="2327" width="0.42578125" style="1" customWidth="1"/>
    <col min="2328" max="2328" width="0.28515625" style="1" customWidth="1"/>
    <col min="2329" max="2330" width="1.140625" style="1"/>
    <col min="2331" max="2331" width="0.28515625" style="1" customWidth="1"/>
    <col min="2332" max="2332" width="0.42578125" style="1" customWidth="1"/>
    <col min="2333" max="2333" width="0.5703125" style="1" customWidth="1"/>
    <col min="2334" max="2334" width="0" style="1" hidden="1" customWidth="1"/>
    <col min="2335" max="2335" width="1.140625" style="1"/>
    <col min="2336" max="2336" width="2.85546875" style="1" customWidth="1"/>
    <col min="2337" max="2337" width="1.140625" style="1"/>
    <col min="2338" max="2338" width="1.85546875" style="1" customWidth="1"/>
    <col min="2339" max="2347" width="1.140625" style="1"/>
    <col min="2348" max="2348" width="2.28515625" style="1" customWidth="1"/>
    <col min="2349" max="2349" width="2.5703125" style="1" customWidth="1"/>
    <col min="2350" max="2350" width="1.85546875" style="1" customWidth="1"/>
    <col min="2351" max="2351" width="2.42578125" style="1" customWidth="1"/>
    <col min="2352" max="2353" width="2.85546875" style="1" customWidth="1"/>
    <col min="2354" max="2359" width="1.140625" style="1"/>
    <col min="2360" max="2360" width="1.85546875" style="1" customWidth="1"/>
    <col min="2361" max="2364" width="1.140625" style="1"/>
    <col min="2365" max="2365" width="0.28515625" style="1" customWidth="1"/>
    <col min="2366" max="2366" width="1.140625" style="1" customWidth="1"/>
    <col min="2367" max="2367" width="1.140625" style="1"/>
    <col min="2368" max="2368" width="1.5703125" style="1" customWidth="1"/>
    <col min="2369" max="2369" width="0.7109375" style="1" customWidth="1"/>
    <col min="2370" max="2371" width="0" style="1" hidden="1" customWidth="1"/>
    <col min="2372" max="2373" width="1.140625" style="1"/>
    <col min="2374" max="2374" width="1" style="1" customWidth="1"/>
    <col min="2375" max="2375" width="0" style="1" hidden="1" customWidth="1"/>
    <col min="2376" max="2384" width="1.140625" style="1"/>
    <col min="2385" max="2385" width="1.85546875" style="1" customWidth="1"/>
    <col min="2386" max="2388" width="1.140625" style="1"/>
    <col min="2389" max="2389" width="0" style="1" hidden="1" customWidth="1"/>
    <col min="2390" max="2390" width="1" style="1" customWidth="1"/>
    <col min="2391" max="2391" width="1.140625" style="1"/>
    <col min="2392" max="2392" width="0.42578125" style="1" customWidth="1"/>
    <col min="2393" max="2393" width="0" style="1" hidden="1" customWidth="1"/>
    <col min="2394" max="2394" width="1.85546875" style="1" customWidth="1"/>
    <col min="2395" max="2395" width="0" style="1" hidden="1" customWidth="1"/>
    <col min="2396" max="2397" width="1.140625" style="1"/>
    <col min="2398" max="2398" width="0.42578125" style="1" customWidth="1"/>
    <col min="2399" max="2408" width="1.140625" style="1"/>
    <col min="2409" max="2409" width="1.7109375" style="1" customWidth="1"/>
    <col min="2410" max="2411" width="1.140625" style="1"/>
    <col min="2412" max="2412" width="1.42578125" style="1" customWidth="1"/>
    <col min="2413" max="2414" width="0.140625" style="1" customWidth="1"/>
    <col min="2415" max="2415" width="1.140625" style="1"/>
    <col min="2416" max="2416" width="0.28515625" style="1" customWidth="1"/>
    <col min="2417" max="2417" width="0" style="1" hidden="1" customWidth="1"/>
    <col min="2418" max="2418" width="1.85546875" style="1" customWidth="1"/>
    <col min="2419" max="2419" width="0" style="1" hidden="1" customWidth="1"/>
    <col min="2420" max="2421" width="1.140625" style="1"/>
    <col min="2422" max="2422" width="0.42578125" style="1" customWidth="1"/>
    <col min="2423" max="2426" width="1.140625" style="1"/>
    <col min="2427" max="2427" width="1.140625" style="1" customWidth="1"/>
    <col min="2428" max="2561" width="1.140625" style="1"/>
    <col min="2562" max="2562" width="3.140625" style="1" customWidth="1"/>
    <col min="2563" max="2563" width="4.85546875" style="1" customWidth="1"/>
    <col min="2564" max="2565" width="1.140625" style="1"/>
    <col min="2566" max="2566" width="7.85546875" style="1" customWidth="1"/>
    <col min="2567" max="2571" width="1.140625" style="1"/>
    <col min="2572" max="2572" width="4" style="1" customWidth="1"/>
    <col min="2573" max="2573" width="1.7109375" style="1" customWidth="1"/>
    <col min="2574" max="2580" width="1.140625" style="1"/>
    <col min="2581" max="2581" width="0.42578125" style="1" customWidth="1"/>
    <col min="2582" max="2582" width="0" style="1" hidden="1" customWidth="1"/>
    <col min="2583" max="2583" width="0.42578125" style="1" customWidth="1"/>
    <col min="2584" max="2584" width="0.28515625" style="1" customWidth="1"/>
    <col min="2585" max="2586" width="1.140625" style="1"/>
    <col min="2587" max="2587" width="0.28515625" style="1" customWidth="1"/>
    <col min="2588" max="2588" width="0.42578125" style="1" customWidth="1"/>
    <col min="2589" max="2589" width="0.5703125" style="1" customWidth="1"/>
    <col min="2590" max="2590" width="0" style="1" hidden="1" customWidth="1"/>
    <col min="2591" max="2591" width="1.140625" style="1"/>
    <col min="2592" max="2592" width="2.85546875" style="1" customWidth="1"/>
    <col min="2593" max="2593" width="1.140625" style="1"/>
    <col min="2594" max="2594" width="1.85546875" style="1" customWidth="1"/>
    <col min="2595" max="2603" width="1.140625" style="1"/>
    <col min="2604" max="2604" width="2.28515625" style="1" customWidth="1"/>
    <col min="2605" max="2605" width="2.5703125" style="1" customWidth="1"/>
    <col min="2606" max="2606" width="1.85546875" style="1" customWidth="1"/>
    <col min="2607" max="2607" width="2.42578125" style="1" customWidth="1"/>
    <col min="2608" max="2609" width="2.85546875" style="1" customWidth="1"/>
    <col min="2610" max="2615" width="1.140625" style="1"/>
    <col min="2616" max="2616" width="1.85546875" style="1" customWidth="1"/>
    <col min="2617" max="2620" width="1.140625" style="1"/>
    <col min="2621" max="2621" width="0.28515625" style="1" customWidth="1"/>
    <col min="2622" max="2622" width="1.140625" style="1" customWidth="1"/>
    <col min="2623" max="2623" width="1.140625" style="1"/>
    <col min="2624" max="2624" width="1.5703125" style="1" customWidth="1"/>
    <col min="2625" max="2625" width="0.7109375" style="1" customWidth="1"/>
    <col min="2626" max="2627" width="0" style="1" hidden="1" customWidth="1"/>
    <col min="2628" max="2629" width="1.140625" style="1"/>
    <col min="2630" max="2630" width="1" style="1" customWidth="1"/>
    <col min="2631" max="2631" width="0" style="1" hidden="1" customWidth="1"/>
    <col min="2632" max="2640" width="1.140625" style="1"/>
    <col min="2641" max="2641" width="1.85546875" style="1" customWidth="1"/>
    <col min="2642" max="2644" width="1.140625" style="1"/>
    <col min="2645" max="2645" width="0" style="1" hidden="1" customWidth="1"/>
    <col min="2646" max="2646" width="1" style="1" customWidth="1"/>
    <col min="2647" max="2647" width="1.140625" style="1"/>
    <col min="2648" max="2648" width="0.42578125" style="1" customWidth="1"/>
    <col min="2649" max="2649" width="0" style="1" hidden="1" customWidth="1"/>
    <col min="2650" max="2650" width="1.85546875" style="1" customWidth="1"/>
    <col min="2651" max="2651" width="0" style="1" hidden="1" customWidth="1"/>
    <col min="2652" max="2653" width="1.140625" style="1"/>
    <col min="2654" max="2654" width="0.42578125" style="1" customWidth="1"/>
    <col min="2655" max="2664" width="1.140625" style="1"/>
    <col min="2665" max="2665" width="1.7109375" style="1" customWidth="1"/>
    <col min="2666" max="2667" width="1.140625" style="1"/>
    <col min="2668" max="2668" width="1.42578125" style="1" customWidth="1"/>
    <col min="2669" max="2670" width="0.140625" style="1" customWidth="1"/>
    <col min="2671" max="2671" width="1.140625" style="1"/>
    <col min="2672" max="2672" width="0.28515625" style="1" customWidth="1"/>
    <col min="2673" max="2673" width="0" style="1" hidden="1" customWidth="1"/>
    <col min="2674" max="2674" width="1.85546875" style="1" customWidth="1"/>
    <col min="2675" max="2675" width="0" style="1" hidden="1" customWidth="1"/>
    <col min="2676" max="2677" width="1.140625" style="1"/>
    <col min="2678" max="2678" width="0.42578125" style="1" customWidth="1"/>
    <col min="2679" max="2682" width="1.140625" style="1"/>
    <col min="2683" max="2683" width="1.140625" style="1" customWidth="1"/>
    <col min="2684" max="2817" width="1.140625" style="1"/>
    <col min="2818" max="2818" width="3.140625" style="1" customWidth="1"/>
    <col min="2819" max="2819" width="4.85546875" style="1" customWidth="1"/>
    <col min="2820" max="2821" width="1.140625" style="1"/>
    <col min="2822" max="2822" width="7.85546875" style="1" customWidth="1"/>
    <col min="2823" max="2827" width="1.140625" style="1"/>
    <col min="2828" max="2828" width="4" style="1" customWidth="1"/>
    <col min="2829" max="2829" width="1.7109375" style="1" customWidth="1"/>
    <col min="2830" max="2836" width="1.140625" style="1"/>
    <col min="2837" max="2837" width="0.42578125" style="1" customWidth="1"/>
    <col min="2838" max="2838" width="0" style="1" hidden="1" customWidth="1"/>
    <col min="2839" max="2839" width="0.42578125" style="1" customWidth="1"/>
    <col min="2840" max="2840" width="0.28515625" style="1" customWidth="1"/>
    <col min="2841" max="2842" width="1.140625" style="1"/>
    <col min="2843" max="2843" width="0.28515625" style="1" customWidth="1"/>
    <col min="2844" max="2844" width="0.42578125" style="1" customWidth="1"/>
    <col min="2845" max="2845" width="0.5703125" style="1" customWidth="1"/>
    <col min="2846" max="2846" width="0" style="1" hidden="1" customWidth="1"/>
    <col min="2847" max="2847" width="1.140625" style="1"/>
    <col min="2848" max="2848" width="2.85546875" style="1" customWidth="1"/>
    <col min="2849" max="2849" width="1.140625" style="1"/>
    <col min="2850" max="2850" width="1.85546875" style="1" customWidth="1"/>
    <col min="2851" max="2859" width="1.140625" style="1"/>
    <col min="2860" max="2860" width="2.28515625" style="1" customWidth="1"/>
    <col min="2861" max="2861" width="2.5703125" style="1" customWidth="1"/>
    <col min="2862" max="2862" width="1.85546875" style="1" customWidth="1"/>
    <col min="2863" max="2863" width="2.42578125" style="1" customWidth="1"/>
    <col min="2864" max="2865" width="2.85546875" style="1" customWidth="1"/>
    <col min="2866" max="2871" width="1.140625" style="1"/>
    <col min="2872" max="2872" width="1.85546875" style="1" customWidth="1"/>
    <col min="2873" max="2876" width="1.140625" style="1"/>
    <col min="2877" max="2877" width="0.28515625" style="1" customWidth="1"/>
    <col min="2878" max="2878" width="1.140625" style="1" customWidth="1"/>
    <col min="2879" max="2879" width="1.140625" style="1"/>
    <col min="2880" max="2880" width="1.5703125" style="1" customWidth="1"/>
    <col min="2881" max="2881" width="0.7109375" style="1" customWidth="1"/>
    <col min="2882" max="2883" width="0" style="1" hidden="1" customWidth="1"/>
    <col min="2884" max="2885" width="1.140625" style="1"/>
    <col min="2886" max="2886" width="1" style="1" customWidth="1"/>
    <col min="2887" max="2887" width="0" style="1" hidden="1" customWidth="1"/>
    <col min="2888" max="2896" width="1.140625" style="1"/>
    <col min="2897" max="2897" width="1.85546875" style="1" customWidth="1"/>
    <col min="2898" max="2900" width="1.140625" style="1"/>
    <col min="2901" max="2901" width="0" style="1" hidden="1" customWidth="1"/>
    <col min="2902" max="2902" width="1" style="1" customWidth="1"/>
    <col min="2903" max="2903" width="1.140625" style="1"/>
    <col min="2904" max="2904" width="0.42578125" style="1" customWidth="1"/>
    <col min="2905" max="2905" width="0" style="1" hidden="1" customWidth="1"/>
    <col min="2906" max="2906" width="1.85546875" style="1" customWidth="1"/>
    <col min="2907" max="2907" width="0" style="1" hidden="1" customWidth="1"/>
    <col min="2908" max="2909" width="1.140625" style="1"/>
    <col min="2910" max="2910" width="0.42578125" style="1" customWidth="1"/>
    <col min="2911" max="2920" width="1.140625" style="1"/>
    <col min="2921" max="2921" width="1.7109375" style="1" customWidth="1"/>
    <col min="2922" max="2923" width="1.140625" style="1"/>
    <col min="2924" max="2924" width="1.42578125" style="1" customWidth="1"/>
    <col min="2925" max="2926" width="0.140625" style="1" customWidth="1"/>
    <col min="2927" max="2927" width="1.140625" style="1"/>
    <col min="2928" max="2928" width="0.28515625" style="1" customWidth="1"/>
    <col min="2929" max="2929" width="0" style="1" hidden="1" customWidth="1"/>
    <col min="2930" max="2930" width="1.85546875" style="1" customWidth="1"/>
    <col min="2931" max="2931" width="0" style="1" hidden="1" customWidth="1"/>
    <col min="2932" max="2933" width="1.140625" style="1"/>
    <col min="2934" max="2934" width="0.42578125" style="1" customWidth="1"/>
    <col min="2935" max="2938" width="1.140625" style="1"/>
    <col min="2939" max="2939" width="1.140625" style="1" customWidth="1"/>
    <col min="2940" max="3073" width="1.140625" style="1"/>
    <col min="3074" max="3074" width="3.140625" style="1" customWidth="1"/>
    <col min="3075" max="3075" width="4.85546875" style="1" customWidth="1"/>
    <col min="3076" max="3077" width="1.140625" style="1"/>
    <col min="3078" max="3078" width="7.85546875" style="1" customWidth="1"/>
    <col min="3079" max="3083" width="1.140625" style="1"/>
    <col min="3084" max="3084" width="4" style="1" customWidth="1"/>
    <col min="3085" max="3085" width="1.7109375" style="1" customWidth="1"/>
    <col min="3086" max="3092" width="1.140625" style="1"/>
    <col min="3093" max="3093" width="0.42578125" style="1" customWidth="1"/>
    <col min="3094" max="3094" width="0" style="1" hidden="1" customWidth="1"/>
    <col min="3095" max="3095" width="0.42578125" style="1" customWidth="1"/>
    <col min="3096" max="3096" width="0.28515625" style="1" customWidth="1"/>
    <col min="3097" max="3098" width="1.140625" style="1"/>
    <col min="3099" max="3099" width="0.28515625" style="1" customWidth="1"/>
    <col min="3100" max="3100" width="0.42578125" style="1" customWidth="1"/>
    <col min="3101" max="3101" width="0.5703125" style="1" customWidth="1"/>
    <col min="3102" max="3102" width="0" style="1" hidden="1" customWidth="1"/>
    <col min="3103" max="3103" width="1.140625" style="1"/>
    <col min="3104" max="3104" width="2.85546875" style="1" customWidth="1"/>
    <col min="3105" max="3105" width="1.140625" style="1"/>
    <col min="3106" max="3106" width="1.85546875" style="1" customWidth="1"/>
    <col min="3107" max="3115" width="1.140625" style="1"/>
    <col min="3116" max="3116" width="2.28515625" style="1" customWidth="1"/>
    <col min="3117" max="3117" width="2.5703125" style="1" customWidth="1"/>
    <col min="3118" max="3118" width="1.85546875" style="1" customWidth="1"/>
    <col min="3119" max="3119" width="2.42578125" style="1" customWidth="1"/>
    <col min="3120" max="3121" width="2.85546875" style="1" customWidth="1"/>
    <col min="3122" max="3127" width="1.140625" style="1"/>
    <col min="3128" max="3128" width="1.85546875" style="1" customWidth="1"/>
    <col min="3129" max="3132" width="1.140625" style="1"/>
    <col min="3133" max="3133" width="0.28515625" style="1" customWidth="1"/>
    <col min="3134" max="3134" width="1.140625" style="1" customWidth="1"/>
    <col min="3135" max="3135" width="1.140625" style="1"/>
    <col min="3136" max="3136" width="1.5703125" style="1" customWidth="1"/>
    <col min="3137" max="3137" width="0.7109375" style="1" customWidth="1"/>
    <col min="3138" max="3139" width="0" style="1" hidden="1" customWidth="1"/>
    <col min="3140" max="3141" width="1.140625" style="1"/>
    <col min="3142" max="3142" width="1" style="1" customWidth="1"/>
    <col min="3143" max="3143" width="0" style="1" hidden="1" customWidth="1"/>
    <col min="3144" max="3152" width="1.140625" style="1"/>
    <col min="3153" max="3153" width="1.85546875" style="1" customWidth="1"/>
    <col min="3154" max="3156" width="1.140625" style="1"/>
    <col min="3157" max="3157" width="0" style="1" hidden="1" customWidth="1"/>
    <col min="3158" max="3158" width="1" style="1" customWidth="1"/>
    <col min="3159" max="3159" width="1.140625" style="1"/>
    <col min="3160" max="3160" width="0.42578125" style="1" customWidth="1"/>
    <col min="3161" max="3161" width="0" style="1" hidden="1" customWidth="1"/>
    <col min="3162" max="3162" width="1.85546875" style="1" customWidth="1"/>
    <col min="3163" max="3163" width="0" style="1" hidden="1" customWidth="1"/>
    <col min="3164" max="3165" width="1.140625" style="1"/>
    <col min="3166" max="3166" width="0.42578125" style="1" customWidth="1"/>
    <col min="3167" max="3176" width="1.140625" style="1"/>
    <col min="3177" max="3177" width="1.7109375" style="1" customWidth="1"/>
    <col min="3178" max="3179" width="1.140625" style="1"/>
    <col min="3180" max="3180" width="1.42578125" style="1" customWidth="1"/>
    <col min="3181" max="3182" width="0.140625" style="1" customWidth="1"/>
    <col min="3183" max="3183" width="1.140625" style="1"/>
    <col min="3184" max="3184" width="0.28515625" style="1" customWidth="1"/>
    <col min="3185" max="3185" width="0" style="1" hidden="1" customWidth="1"/>
    <col min="3186" max="3186" width="1.85546875" style="1" customWidth="1"/>
    <col min="3187" max="3187" width="0" style="1" hidden="1" customWidth="1"/>
    <col min="3188" max="3189" width="1.140625" style="1"/>
    <col min="3190" max="3190" width="0.42578125" style="1" customWidth="1"/>
    <col min="3191" max="3194" width="1.140625" style="1"/>
    <col min="3195" max="3195" width="1.140625" style="1" customWidth="1"/>
    <col min="3196" max="3329" width="1.140625" style="1"/>
    <col min="3330" max="3330" width="3.140625" style="1" customWidth="1"/>
    <col min="3331" max="3331" width="4.85546875" style="1" customWidth="1"/>
    <col min="3332" max="3333" width="1.140625" style="1"/>
    <col min="3334" max="3334" width="7.85546875" style="1" customWidth="1"/>
    <col min="3335" max="3339" width="1.140625" style="1"/>
    <col min="3340" max="3340" width="4" style="1" customWidth="1"/>
    <col min="3341" max="3341" width="1.7109375" style="1" customWidth="1"/>
    <col min="3342" max="3348" width="1.140625" style="1"/>
    <col min="3349" max="3349" width="0.42578125" style="1" customWidth="1"/>
    <col min="3350" max="3350" width="0" style="1" hidden="1" customWidth="1"/>
    <col min="3351" max="3351" width="0.42578125" style="1" customWidth="1"/>
    <col min="3352" max="3352" width="0.28515625" style="1" customWidth="1"/>
    <col min="3353" max="3354" width="1.140625" style="1"/>
    <col min="3355" max="3355" width="0.28515625" style="1" customWidth="1"/>
    <col min="3356" max="3356" width="0.42578125" style="1" customWidth="1"/>
    <col min="3357" max="3357" width="0.5703125" style="1" customWidth="1"/>
    <col min="3358" max="3358" width="0" style="1" hidden="1" customWidth="1"/>
    <col min="3359" max="3359" width="1.140625" style="1"/>
    <col min="3360" max="3360" width="2.85546875" style="1" customWidth="1"/>
    <col min="3361" max="3361" width="1.140625" style="1"/>
    <col min="3362" max="3362" width="1.85546875" style="1" customWidth="1"/>
    <col min="3363" max="3371" width="1.140625" style="1"/>
    <col min="3372" max="3372" width="2.28515625" style="1" customWidth="1"/>
    <col min="3373" max="3373" width="2.5703125" style="1" customWidth="1"/>
    <col min="3374" max="3374" width="1.85546875" style="1" customWidth="1"/>
    <col min="3375" max="3375" width="2.42578125" style="1" customWidth="1"/>
    <col min="3376" max="3377" width="2.85546875" style="1" customWidth="1"/>
    <col min="3378" max="3383" width="1.140625" style="1"/>
    <col min="3384" max="3384" width="1.85546875" style="1" customWidth="1"/>
    <col min="3385" max="3388" width="1.140625" style="1"/>
    <col min="3389" max="3389" width="0.28515625" style="1" customWidth="1"/>
    <col min="3390" max="3390" width="1.140625" style="1" customWidth="1"/>
    <col min="3391" max="3391" width="1.140625" style="1"/>
    <col min="3392" max="3392" width="1.5703125" style="1" customWidth="1"/>
    <col min="3393" max="3393" width="0.7109375" style="1" customWidth="1"/>
    <col min="3394" max="3395" width="0" style="1" hidden="1" customWidth="1"/>
    <col min="3396" max="3397" width="1.140625" style="1"/>
    <col min="3398" max="3398" width="1" style="1" customWidth="1"/>
    <col min="3399" max="3399" width="0" style="1" hidden="1" customWidth="1"/>
    <col min="3400" max="3408" width="1.140625" style="1"/>
    <col min="3409" max="3409" width="1.85546875" style="1" customWidth="1"/>
    <col min="3410" max="3412" width="1.140625" style="1"/>
    <col min="3413" max="3413" width="0" style="1" hidden="1" customWidth="1"/>
    <col min="3414" max="3414" width="1" style="1" customWidth="1"/>
    <col min="3415" max="3415" width="1.140625" style="1"/>
    <col min="3416" max="3416" width="0.42578125" style="1" customWidth="1"/>
    <col min="3417" max="3417" width="0" style="1" hidden="1" customWidth="1"/>
    <col min="3418" max="3418" width="1.85546875" style="1" customWidth="1"/>
    <col min="3419" max="3419" width="0" style="1" hidden="1" customWidth="1"/>
    <col min="3420" max="3421" width="1.140625" style="1"/>
    <col min="3422" max="3422" width="0.42578125" style="1" customWidth="1"/>
    <col min="3423" max="3432" width="1.140625" style="1"/>
    <col min="3433" max="3433" width="1.7109375" style="1" customWidth="1"/>
    <col min="3434" max="3435" width="1.140625" style="1"/>
    <col min="3436" max="3436" width="1.42578125" style="1" customWidth="1"/>
    <col min="3437" max="3438" width="0.140625" style="1" customWidth="1"/>
    <col min="3439" max="3439" width="1.140625" style="1"/>
    <col min="3440" max="3440" width="0.28515625" style="1" customWidth="1"/>
    <col min="3441" max="3441" width="0" style="1" hidden="1" customWidth="1"/>
    <col min="3442" max="3442" width="1.85546875" style="1" customWidth="1"/>
    <col min="3443" max="3443" width="0" style="1" hidden="1" customWidth="1"/>
    <col min="3444" max="3445" width="1.140625" style="1"/>
    <col min="3446" max="3446" width="0.42578125" style="1" customWidth="1"/>
    <col min="3447" max="3450" width="1.140625" style="1"/>
    <col min="3451" max="3451" width="1.140625" style="1" customWidth="1"/>
    <col min="3452" max="3585" width="1.140625" style="1"/>
    <col min="3586" max="3586" width="3.140625" style="1" customWidth="1"/>
    <col min="3587" max="3587" width="4.85546875" style="1" customWidth="1"/>
    <col min="3588" max="3589" width="1.140625" style="1"/>
    <col min="3590" max="3590" width="7.85546875" style="1" customWidth="1"/>
    <col min="3591" max="3595" width="1.140625" style="1"/>
    <col min="3596" max="3596" width="4" style="1" customWidth="1"/>
    <col min="3597" max="3597" width="1.7109375" style="1" customWidth="1"/>
    <col min="3598" max="3604" width="1.140625" style="1"/>
    <col min="3605" max="3605" width="0.42578125" style="1" customWidth="1"/>
    <col min="3606" max="3606" width="0" style="1" hidden="1" customWidth="1"/>
    <col min="3607" max="3607" width="0.42578125" style="1" customWidth="1"/>
    <col min="3608" max="3608" width="0.28515625" style="1" customWidth="1"/>
    <col min="3609" max="3610" width="1.140625" style="1"/>
    <col min="3611" max="3611" width="0.28515625" style="1" customWidth="1"/>
    <col min="3612" max="3612" width="0.42578125" style="1" customWidth="1"/>
    <col min="3613" max="3613" width="0.5703125" style="1" customWidth="1"/>
    <col min="3614" max="3614" width="0" style="1" hidden="1" customWidth="1"/>
    <col min="3615" max="3615" width="1.140625" style="1"/>
    <col min="3616" max="3616" width="2.85546875" style="1" customWidth="1"/>
    <col min="3617" max="3617" width="1.140625" style="1"/>
    <col min="3618" max="3618" width="1.85546875" style="1" customWidth="1"/>
    <col min="3619" max="3627" width="1.140625" style="1"/>
    <col min="3628" max="3628" width="2.28515625" style="1" customWidth="1"/>
    <col min="3629" max="3629" width="2.5703125" style="1" customWidth="1"/>
    <col min="3630" max="3630" width="1.85546875" style="1" customWidth="1"/>
    <col min="3631" max="3631" width="2.42578125" style="1" customWidth="1"/>
    <col min="3632" max="3633" width="2.85546875" style="1" customWidth="1"/>
    <col min="3634" max="3639" width="1.140625" style="1"/>
    <col min="3640" max="3640" width="1.85546875" style="1" customWidth="1"/>
    <col min="3641" max="3644" width="1.140625" style="1"/>
    <col min="3645" max="3645" width="0.28515625" style="1" customWidth="1"/>
    <col min="3646" max="3646" width="1.140625" style="1" customWidth="1"/>
    <col min="3647" max="3647" width="1.140625" style="1"/>
    <col min="3648" max="3648" width="1.5703125" style="1" customWidth="1"/>
    <col min="3649" max="3649" width="0.7109375" style="1" customWidth="1"/>
    <col min="3650" max="3651" width="0" style="1" hidden="1" customWidth="1"/>
    <col min="3652" max="3653" width="1.140625" style="1"/>
    <col min="3654" max="3654" width="1" style="1" customWidth="1"/>
    <col min="3655" max="3655" width="0" style="1" hidden="1" customWidth="1"/>
    <col min="3656" max="3664" width="1.140625" style="1"/>
    <col min="3665" max="3665" width="1.85546875" style="1" customWidth="1"/>
    <col min="3666" max="3668" width="1.140625" style="1"/>
    <col min="3669" max="3669" width="0" style="1" hidden="1" customWidth="1"/>
    <col min="3670" max="3670" width="1" style="1" customWidth="1"/>
    <col min="3671" max="3671" width="1.140625" style="1"/>
    <col min="3672" max="3672" width="0.42578125" style="1" customWidth="1"/>
    <col min="3673" max="3673" width="0" style="1" hidden="1" customWidth="1"/>
    <col min="3674" max="3674" width="1.85546875" style="1" customWidth="1"/>
    <col min="3675" max="3675" width="0" style="1" hidden="1" customWidth="1"/>
    <col min="3676" max="3677" width="1.140625" style="1"/>
    <col min="3678" max="3678" width="0.42578125" style="1" customWidth="1"/>
    <col min="3679" max="3688" width="1.140625" style="1"/>
    <col min="3689" max="3689" width="1.7109375" style="1" customWidth="1"/>
    <col min="3690" max="3691" width="1.140625" style="1"/>
    <col min="3692" max="3692" width="1.42578125" style="1" customWidth="1"/>
    <col min="3693" max="3694" width="0.140625" style="1" customWidth="1"/>
    <col min="3695" max="3695" width="1.140625" style="1"/>
    <col min="3696" max="3696" width="0.28515625" style="1" customWidth="1"/>
    <col min="3697" max="3697" width="0" style="1" hidden="1" customWidth="1"/>
    <col min="3698" max="3698" width="1.85546875" style="1" customWidth="1"/>
    <col min="3699" max="3699" width="0" style="1" hidden="1" customWidth="1"/>
    <col min="3700" max="3701" width="1.140625" style="1"/>
    <col min="3702" max="3702" width="0.42578125" style="1" customWidth="1"/>
    <col min="3703" max="3706" width="1.140625" style="1"/>
    <col min="3707" max="3707" width="1.140625" style="1" customWidth="1"/>
    <col min="3708" max="3841" width="1.140625" style="1"/>
    <col min="3842" max="3842" width="3.140625" style="1" customWidth="1"/>
    <col min="3843" max="3843" width="4.85546875" style="1" customWidth="1"/>
    <col min="3844" max="3845" width="1.140625" style="1"/>
    <col min="3846" max="3846" width="7.85546875" style="1" customWidth="1"/>
    <col min="3847" max="3851" width="1.140625" style="1"/>
    <col min="3852" max="3852" width="4" style="1" customWidth="1"/>
    <col min="3853" max="3853" width="1.7109375" style="1" customWidth="1"/>
    <col min="3854" max="3860" width="1.140625" style="1"/>
    <col min="3861" max="3861" width="0.42578125" style="1" customWidth="1"/>
    <col min="3862" max="3862" width="0" style="1" hidden="1" customWidth="1"/>
    <col min="3863" max="3863" width="0.42578125" style="1" customWidth="1"/>
    <col min="3864" max="3864" width="0.28515625" style="1" customWidth="1"/>
    <col min="3865" max="3866" width="1.140625" style="1"/>
    <col min="3867" max="3867" width="0.28515625" style="1" customWidth="1"/>
    <col min="3868" max="3868" width="0.42578125" style="1" customWidth="1"/>
    <col min="3869" max="3869" width="0.5703125" style="1" customWidth="1"/>
    <col min="3870" max="3870" width="0" style="1" hidden="1" customWidth="1"/>
    <col min="3871" max="3871" width="1.140625" style="1"/>
    <col min="3872" max="3872" width="2.85546875" style="1" customWidth="1"/>
    <col min="3873" max="3873" width="1.140625" style="1"/>
    <col min="3874" max="3874" width="1.85546875" style="1" customWidth="1"/>
    <col min="3875" max="3883" width="1.140625" style="1"/>
    <col min="3884" max="3884" width="2.28515625" style="1" customWidth="1"/>
    <col min="3885" max="3885" width="2.5703125" style="1" customWidth="1"/>
    <col min="3886" max="3886" width="1.85546875" style="1" customWidth="1"/>
    <col min="3887" max="3887" width="2.42578125" style="1" customWidth="1"/>
    <col min="3888" max="3889" width="2.85546875" style="1" customWidth="1"/>
    <col min="3890" max="3895" width="1.140625" style="1"/>
    <col min="3896" max="3896" width="1.85546875" style="1" customWidth="1"/>
    <col min="3897" max="3900" width="1.140625" style="1"/>
    <col min="3901" max="3901" width="0.28515625" style="1" customWidth="1"/>
    <col min="3902" max="3902" width="1.140625" style="1" customWidth="1"/>
    <col min="3903" max="3903" width="1.140625" style="1"/>
    <col min="3904" max="3904" width="1.5703125" style="1" customWidth="1"/>
    <col min="3905" max="3905" width="0.7109375" style="1" customWidth="1"/>
    <col min="3906" max="3907" width="0" style="1" hidden="1" customWidth="1"/>
    <col min="3908" max="3909" width="1.140625" style="1"/>
    <col min="3910" max="3910" width="1" style="1" customWidth="1"/>
    <col min="3911" max="3911" width="0" style="1" hidden="1" customWidth="1"/>
    <col min="3912" max="3920" width="1.140625" style="1"/>
    <col min="3921" max="3921" width="1.85546875" style="1" customWidth="1"/>
    <col min="3922" max="3924" width="1.140625" style="1"/>
    <col min="3925" max="3925" width="0" style="1" hidden="1" customWidth="1"/>
    <col min="3926" max="3926" width="1" style="1" customWidth="1"/>
    <col min="3927" max="3927" width="1.140625" style="1"/>
    <col min="3928" max="3928" width="0.42578125" style="1" customWidth="1"/>
    <col min="3929" max="3929" width="0" style="1" hidden="1" customWidth="1"/>
    <col min="3930" max="3930" width="1.85546875" style="1" customWidth="1"/>
    <col min="3931" max="3931" width="0" style="1" hidden="1" customWidth="1"/>
    <col min="3932" max="3933" width="1.140625" style="1"/>
    <col min="3934" max="3934" width="0.42578125" style="1" customWidth="1"/>
    <col min="3935" max="3944" width="1.140625" style="1"/>
    <col min="3945" max="3945" width="1.7109375" style="1" customWidth="1"/>
    <col min="3946" max="3947" width="1.140625" style="1"/>
    <col min="3948" max="3948" width="1.42578125" style="1" customWidth="1"/>
    <col min="3949" max="3950" width="0.140625" style="1" customWidth="1"/>
    <col min="3951" max="3951" width="1.140625" style="1"/>
    <col min="3952" max="3952" width="0.28515625" style="1" customWidth="1"/>
    <col min="3953" max="3953" width="0" style="1" hidden="1" customWidth="1"/>
    <col min="3954" max="3954" width="1.85546875" style="1" customWidth="1"/>
    <col min="3955" max="3955" width="0" style="1" hidden="1" customWidth="1"/>
    <col min="3956" max="3957" width="1.140625" style="1"/>
    <col min="3958" max="3958" width="0.42578125" style="1" customWidth="1"/>
    <col min="3959" max="3962" width="1.140625" style="1"/>
    <col min="3963" max="3963" width="1.140625" style="1" customWidth="1"/>
    <col min="3964" max="4097" width="1.140625" style="1"/>
    <col min="4098" max="4098" width="3.140625" style="1" customWidth="1"/>
    <col min="4099" max="4099" width="4.85546875" style="1" customWidth="1"/>
    <col min="4100" max="4101" width="1.140625" style="1"/>
    <col min="4102" max="4102" width="7.85546875" style="1" customWidth="1"/>
    <col min="4103" max="4107" width="1.140625" style="1"/>
    <col min="4108" max="4108" width="4" style="1" customWidth="1"/>
    <col min="4109" max="4109" width="1.7109375" style="1" customWidth="1"/>
    <col min="4110" max="4116" width="1.140625" style="1"/>
    <col min="4117" max="4117" width="0.42578125" style="1" customWidth="1"/>
    <col min="4118" max="4118" width="0" style="1" hidden="1" customWidth="1"/>
    <col min="4119" max="4119" width="0.42578125" style="1" customWidth="1"/>
    <col min="4120" max="4120" width="0.28515625" style="1" customWidth="1"/>
    <col min="4121" max="4122" width="1.140625" style="1"/>
    <col min="4123" max="4123" width="0.28515625" style="1" customWidth="1"/>
    <col min="4124" max="4124" width="0.42578125" style="1" customWidth="1"/>
    <col min="4125" max="4125" width="0.5703125" style="1" customWidth="1"/>
    <col min="4126" max="4126" width="0" style="1" hidden="1" customWidth="1"/>
    <col min="4127" max="4127" width="1.140625" style="1"/>
    <col min="4128" max="4128" width="2.85546875" style="1" customWidth="1"/>
    <col min="4129" max="4129" width="1.140625" style="1"/>
    <col min="4130" max="4130" width="1.85546875" style="1" customWidth="1"/>
    <col min="4131" max="4139" width="1.140625" style="1"/>
    <col min="4140" max="4140" width="2.28515625" style="1" customWidth="1"/>
    <col min="4141" max="4141" width="2.5703125" style="1" customWidth="1"/>
    <col min="4142" max="4142" width="1.85546875" style="1" customWidth="1"/>
    <col min="4143" max="4143" width="2.42578125" style="1" customWidth="1"/>
    <col min="4144" max="4145" width="2.85546875" style="1" customWidth="1"/>
    <col min="4146" max="4151" width="1.140625" style="1"/>
    <col min="4152" max="4152" width="1.85546875" style="1" customWidth="1"/>
    <col min="4153" max="4156" width="1.140625" style="1"/>
    <col min="4157" max="4157" width="0.28515625" style="1" customWidth="1"/>
    <col min="4158" max="4158" width="1.140625" style="1" customWidth="1"/>
    <col min="4159" max="4159" width="1.140625" style="1"/>
    <col min="4160" max="4160" width="1.5703125" style="1" customWidth="1"/>
    <col min="4161" max="4161" width="0.7109375" style="1" customWidth="1"/>
    <col min="4162" max="4163" width="0" style="1" hidden="1" customWidth="1"/>
    <col min="4164" max="4165" width="1.140625" style="1"/>
    <col min="4166" max="4166" width="1" style="1" customWidth="1"/>
    <col min="4167" max="4167" width="0" style="1" hidden="1" customWidth="1"/>
    <col min="4168" max="4176" width="1.140625" style="1"/>
    <col min="4177" max="4177" width="1.85546875" style="1" customWidth="1"/>
    <col min="4178" max="4180" width="1.140625" style="1"/>
    <col min="4181" max="4181" width="0" style="1" hidden="1" customWidth="1"/>
    <col min="4182" max="4182" width="1" style="1" customWidth="1"/>
    <col min="4183" max="4183" width="1.140625" style="1"/>
    <col min="4184" max="4184" width="0.42578125" style="1" customWidth="1"/>
    <col min="4185" max="4185" width="0" style="1" hidden="1" customWidth="1"/>
    <col min="4186" max="4186" width="1.85546875" style="1" customWidth="1"/>
    <col min="4187" max="4187" width="0" style="1" hidden="1" customWidth="1"/>
    <col min="4188" max="4189" width="1.140625" style="1"/>
    <col min="4190" max="4190" width="0.42578125" style="1" customWidth="1"/>
    <col min="4191" max="4200" width="1.140625" style="1"/>
    <col min="4201" max="4201" width="1.7109375" style="1" customWidth="1"/>
    <col min="4202" max="4203" width="1.140625" style="1"/>
    <col min="4204" max="4204" width="1.42578125" style="1" customWidth="1"/>
    <col min="4205" max="4206" width="0.140625" style="1" customWidth="1"/>
    <col min="4207" max="4207" width="1.140625" style="1"/>
    <col min="4208" max="4208" width="0.28515625" style="1" customWidth="1"/>
    <col min="4209" max="4209" width="0" style="1" hidden="1" customWidth="1"/>
    <col min="4210" max="4210" width="1.85546875" style="1" customWidth="1"/>
    <col min="4211" max="4211" width="0" style="1" hidden="1" customWidth="1"/>
    <col min="4212" max="4213" width="1.140625" style="1"/>
    <col min="4214" max="4214" width="0.42578125" style="1" customWidth="1"/>
    <col min="4215" max="4218" width="1.140625" style="1"/>
    <col min="4219" max="4219" width="1.140625" style="1" customWidth="1"/>
    <col min="4220" max="4353" width="1.140625" style="1"/>
    <col min="4354" max="4354" width="3.140625" style="1" customWidth="1"/>
    <col min="4355" max="4355" width="4.85546875" style="1" customWidth="1"/>
    <col min="4356" max="4357" width="1.140625" style="1"/>
    <col min="4358" max="4358" width="7.85546875" style="1" customWidth="1"/>
    <col min="4359" max="4363" width="1.140625" style="1"/>
    <col min="4364" max="4364" width="4" style="1" customWidth="1"/>
    <col min="4365" max="4365" width="1.7109375" style="1" customWidth="1"/>
    <col min="4366" max="4372" width="1.140625" style="1"/>
    <col min="4373" max="4373" width="0.42578125" style="1" customWidth="1"/>
    <col min="4374" max="4374" width="0" style="1" hidden="1" customWidth="1"/>
    <col min="4375" max="4375" width="0.42578125" style="1" customWidth="1"/>
    <col min="4376" max="4376" width="0.28515625" style="1" customWidth="1"/>
    <col min="4377" max="4378" width="1.140625" style="1"/>
    <col min="4379" max="4379" width="0.28515625" style="1" customWidth="1"/>
    <col min="4380" max="4380" width="0.42578125" style="1" customWidth="1"/>
    <col min="4381" max="4381" width="0.5703125" style="1" customWidth="1"/>
    <col min="4382" max="4382" width="0" style="1" hidden="1" customWidth="1"/>
    <col min="4383" max="4383" width="1.140625" style="1"/>
    <col min="4384" max="4384" width="2.85546875" style="1" customWidth="1"/>
    <col min="4385" max="4385" width="1.140625" style="1"/>
    <col min="4386" max="4386" width="1.85546875" style="1" customWidth="1"/>
    <col min="4387" max="4395" width="1.140625" style="1"/>
    <col min="4396" max="4396" width="2.28515625" style="1" customWidth="1"/>
    <col min="4397" max="4397" width="2.5703125" style="1" customWidth="1"/>
    <col min="4398" max="4398" width="1.85546875" style="1" customWidth="1"/>
    <col min="4399" max="4399" width="2.42578125" style="1" customWidth="1"/>
    <col min="4400" max="4401" width="2.85546875" style="1" customWidth="1"/>
    <col min="4402" max="4407" width="1.140625" style="1"/>
    <col min="4408" max="4408" width="1.85546875" style="1" customWidth="1"/>
    <col min="4409" max="4412" width="1.140625" style="1"/>
    <col min="4413" max="4413" width="0.28515625" style="1" customWidth="1"/>
    <col min="4414" max="4414" width="1.140625" style="1" customWidth="1"/>
    <col min="4415" max="4415" width="1.140625" style="1"/>
    <col min="4416" max="4416" width="1.5703125" style="1" customWidth="1"/>
    <col min="4417" max="4417" width="0.7109375" style="1" customWidth="1"/>
    <col min="4418" max="4419" width="0" style="1" hidden="1" customWidth="1"/>
    <col min="4420" max="4421" width="1.140625" style="1"/>
    <col min="4422" max="4422" width="1" style="1" customWidth="1"/>
    <col min="4423" max="4423" width="0" style="1" hidden="1" customWidth="1"/>
    <col min="4424" max="4432" width="1.140625" style="1"/>
    <col min="4433" max="4433" width="1.85546875" style="1" customWidth="1"/>
    <col min="4434" max="4436" width="1.140625" style="1"/>
    <col min="4437" max="4437" width="0" style="1" hidden="1" customWidth="1"/>
    <col min="4438" max="4438" width="1" style="1" customWidth="1"/>
    <col min="4439" max="4439" width="1.140625" style="1"/>
    <col min="4440" max="4440" width="0.42578125" style="1" customWidth="1"/>
    <col min="4441" max="4441" width="0" style="1" hidden="1" customWidth="1"/>
    <col min="4442" max="4442" width="1.85546875" style="1" customWidth="1"/>
    <col min="4443" max="4443" width="0" style="1" hidden="1" customWidth="1"/>
    <col min="4444" max="4445" width="1.140625" style="1"/>
    <col min="4446" max="4446" width="0.42578125" style="1" customWidth="1"/>
    <col min="4447" max="4456" width="1.140625" style="1"/>
    <col min="4457" max="4457" width="1.7109375" style="1" customWidth="1"/>
    <col min="4458" max="4459" width="1.140625" style="1"/>
    <col min="4460" max="4460" width="1.42578125" style="1" customWidth="1"/>
    <col min="4461" max="4462" width="0.140625" style="1" customWidth="1"/>
    <col min="4463" max="4463" width="1.140625" style="1"/>
    <col min="4464" max="4464" width="0.28515625" style="1" customWidth="1"/>
    <col min="4465" max="4465" width="0" style="1" hidden="1" customWidth="1"/>
    <col min="4466" max="4466" width="1.85546875" style="1" customWidth="1"/>
    <col min="4467" max="4467" width="0" style="1" hidden="1" customWidth="1"/>
    <col min="4468" max="4469" width="1.140625" style="1"/>
    <col min="4470" max="4470" width="0.42578125" style="1" customWidth="1"/>
    <col min="4471" max="4474" width="1.140625" style="1"/>
    <col min="4475" max="4475" width="1.140625" style="1" customWidth="1"/>
    <col min="4476" max="4609" width="1.140625" style="1"/>
    <col min="4610" max="4610" width="3.140625" style="1" customWidth="1"/>
    <col min="4611" max="4611" width="4.85546875" style="1" customWidth="1"/>
    <col min="4612" max="4613" width="1.140625" style="1"/>
    <col min="4614" max="4614" width="7.85546875" style="1" customWidth="1"/>
    <col min="4615" max="4619" width="1.140625" style="1"/>
    <col min="4620" max="4620" width="4" style="1" customWidth="1"/>
    <col min="4621" max="4621" width="1.7109375" style="1" customWidth="1"/>
    <col min="4622" max="4628" width="1.140625" style="1"/>
    <col min="4629" max="4629" width="0.42578125" style="1" customWidth="1"/>
    <col min="4630" max="4630" width="0" style="1" hidden="1" customWidth="1"/>
    <col min="4631" max="4631" width="0.42578125" style="1" customWidth="1"/>
    <col min="4632" max="4632" width="0.28515625" style="1" customWidth="1"/>
    <col min="4633" max="4634" width="1.140625" style="1"/>
    <col min="4635" max="4635" width="0.28515625" style="1" customWidth="1"/>
    <col min="4636" max="4636" width="0.42578125" style="1" customWidth="1"/>
    <col min="4637" max="4637" width="0.5703125" style="1" customWidth="1"/>
    <col min="4638" max="4638" width="0" style="1" hidden="1" customWidth="1"/>
    <col min="4639" max="4639" width="1.140625" style="1"/>
    <col min="4640" max="4640" width="2.85546875" style="1" customWidth="1"/>
    <col min="4641" max="4641" width="1.140625" style="1"/>
    <col min="4642" max="4642" width="1.85546875" style="1" customWidth="1"/>
    <col min="4643" max="4651" width="1.140625" style="1"/>
    <col min="4652" max="4652" width="2.28515625" style="1" customWidth="1"/>
    <col min="4653" max="4653" width="2.5703125" style="1" customWidth="1"/>
    <col min="4654" max="4654" width="1.85546875" style="1" customWidth="1"/>
    <col min="4655" max="4655" width="2.42578125" style="1" customWidth="1"/>
    <col min="4656" max="4657" width="2.85546875" style="1" customWidth="1"/>
    <col min="4658" max="4663" width="1.140625" style="1"/>
    <col min="4664" max="4664" width="1.85546875" style="1" customWidth="1"/>
    <col min="4665" max="4668" width="1.140625" style="1"/>
    <col min="4669" max="4669" width="0.28515625" style="1" customWidth="1"/>
    <col min="4670" max="4670" width="1.140625" style="1" customWidth="1"/>
    <col min="4671" max="4671" width="1.140625" style="1"/>
    <col min="4672" max="4672" width="1.5703125" style="1" customWidth="1"/>
    <col min="4673" max="4673" width="0.7109375" style="1" customWidth="1"/>
    <col min="4674" max="4675" width="0" style="1" hidden="1" customWidth="1"/>
    <col min="4676" max="4677" width="1.140625" style="1"/>
    <col min="4678" max="4678" width="1" style="1" customWidth="1"/>
    <col min="4679" max="4679" width="0" style="1" hidden="1" customWidth="1"/>
    <col min="4680" max="4688" width="1.140625" style="1"/>
    <col min="4689" max="4689" width="1.85546875" style="1" customWidth="1"/>
    <col min="4690" max="4692" width="1.140625" style="1"/>
    <col min="4693" max="4693" width="0" style="1" hidden="1" customWidth="1"/>
    <col min="4694" max="4694" width="1" style="1" customWidth="1"/>
    <col min="4695" max="4695" width="1.140625" style="1"/>
    <col min="4696" max="4696" width="0.42578125" style="1" customWidth="1"/>
    <col min="4697" max="4697" width="0" style="1" hidden="1" customWidth="1"/>
    <col min="4698" max="4698" width="1.85546875" style="1" customWidth="1"/>
    <col min="4699" max="4699" width="0" style="1" hidden="1" customWidth="1"/>
    <col min="4700" max="4701" width="1.140625" style="1"/>
    <col min="4702" max="4702" width="0.42578125" style="1" customWidth="1"/>
    <col min="4703" max="4712" width="1.140625" style="1"/>
    <col min="4713" max="4713" width="1.7109375" style="1" customWidth="1"/>
    <col min="4714" max="4715" width="1.140625" style="1"/>
    <col min="4716" max="4716" width="1.42578125" style="1" customWidth="1"/>
    <col min="4717" max="4718" width="0.140625" style="1" customWidth="1"/>
    <col min="4719" max="4719" width="1.140625" style="1"/>
    <col min="4720" max="4720" width="0.28515625" style="1" customWidth="1"/>
    <col min="4721" max="4721" width="0" style="1" hidden="1" customWidth="1"/>
    <col min="4722" max="4722" width="1.85546875" style="1" customWidth="1"/>
    <col min="4723" max="4723" width="0" style="1" hidden="1" customWidth="1"/>
    <col min="4724" max="4725" width="1.140625" style="1"/>
    <col min="4726" max="4726" width="0.42578125" style="1" customWidth="1"/>
    <col min="4727" max="4730" width="1.140625" style="1"/>
    <col min="4731" max="4731" width="1.140625" style="1" customWidth="1"/>
    <col min="4732" max="4865" width="1.140625" style="1"/>
    <col min="4866" max="4866" width="3.140625" style="1" customWidth="1"/>
    <col min="4867" max="4867" width="4.85546875" style="1" customWidth="1"/>
    <col min="4868" max="4869" width="1.140625" style="1"/>
    <col min="4870" max="4870" width="7.85546875" style="1" customWidth="1"/>
    <col min="4871" max="4875" width="1.140625" style="1"/>
    <col min="4876" max="4876" width="4" style="1" customWidth="1"/>
    <col min="4877" max="4877" width="1.7109375" style="1" customWidth="1"/>
    <col min="4878" max="4884" width="1.140625" style="1"/>
    <col min="4885" max="4885" width="0.42578125" style="1" customWidth="1"/>
    <col min="4886" max="4886" width="0" style="1" hidden="1" customWidth="1"/>
    <col min="4887" max="4887" width="0.42578125" style="1" customWidth="1"/>
    <col min="4888" max="4888" width="0.28515625" style="1" customWidth="1"/>
    <col min="4889" max="4890" width="1.140625" style="1"/>
    <col min="4891" max="4891" width="0.28515625" style="1" customWidth="1"/>
    <col min="4892" max="4892" width="0.42578125" style="1" customWidth="1"/>
    <col min="4893" max="4893" width="0.5703125" style="1" customWidth="1"/>
    <col min="4894" max="4894" width="0" style="1" hidden="1" customWidth="1"/>
    <col min="4895" max="4895" width="1.140625" style="1"/>
    <col min="4896" max="4896" width="2.85546875" style="1" customWidth="1"/>
    <col min="4897" max="4897" width="1.140625" style="1"/>
    <col min="4898" max="4898" width="1.85546875" style="1" customWidth="1"/>
    <col min="4899" max="4907" width="1.140625" style="1"/>
    <col min="4908" max="4908" width="2.28515625" style="1" customWidth="1"/>
    <col min="4909" max="4909" width="2.5703125" style="1" customWidth="1"/>
    <col min="4910" max="4910" width="1.85546875" style="1" customWidth="1"/>
    <col min="4911" max="4911" width="2.42578125" style="1" customWidth="1"/>
    <col min="4912" max="4913" width="2.85546875" style="1" customWidth="1"/>
    <col min="4914" max="4919" width="1.140625" style="1"/>
    <col min="4920" max="4920" width="1.85546875" style="1" customWidth="1"/>
    <col min="4921" max="4924" width="1.140625" style="1"/>
    <col min="4925" max="4925" width="0.28515625" style="1" customWidth="1"/>
    <col min="4926" max="4926" width="1.140625" style="1" customWidth="1"/>
    <col min="4927" max="4927" width="1.140625" style="1"/>
    <col min="4928" max="4928" width="1.5703125" style="1" customWidth="1"/>
    <col min="4929" max="4929" width="0.7109375" style="1" customWidth="1"/>
    <col min="4930" max="4931" width="0" style="1" hidden="1" customWidth="1"/>
    <col min="4932" max="4933" width="1.140625" style="1"/>
    <col min="4934" max="4934" width="1" style="1" customWidth="1"/>
    <col min="4935" max="4935" width="0" style="1" hidden="1" customWidth="1"/>
    <col min="4936" max="4944" width="1.140625" style="1"/>
    <col min="4945" max="4945" width="1.85546875" style="1" customWidth="1"/>
    <col min="4946" max="4948" width="1.140625" style="1"/>
    <col min="4949" max="4949" width="0" style="1" hidden="1" customWidth="1"/>
    <col min="4950" max="4950" width="1" style="1" customWidth="1"/>
    <col min="4951" max="4951" width="1.140625" style="1"/>
    <col min="4952" max="4952" width="0.42578125" style="1" customWidth="1"/>
    <col min="4953" max="4953" width="0" style="1" hidden="1" customWidth="1"/>
    <col min="4954" max="4954" width="1.85546875" style="1" customWidth="1"/>
    <col min="4955" max="4955" width="0" style="1" hidden="1" customWidth="1"/>
    <col min="4956" max="4957" width="1.140625" style="1"/>
    <col min="4958" max="4958" width="0.42578125" style="1" customWidth="1"/>
    <col min="4959" max="4968" width="1.140625" style="1"/>
    <col min="4969" max="4969" width="1.7109375" style="1" customWidth="1"/>
    <col min="4970" max="4971" width="1.140625" style="1"/>
    <col min="4972" max="4972" width="1.42578125" style="1" customWidth="1"/>
    <col min="4973" max="4974" width="0.140625" style="1" customWidth="1"/>
    <col min="4975" max="4975" width="1.140625" style="1"/>
    <col min="4976" max="4976" width="0.28515625" style="1" customWidth="1"/>
    <col min="4977" max="4977" width="0" style="1" hidden="1" customWidth="1"/>
    <col min="4978" max="4978" width="1.85546875" style="1" customWidth="1"/>
    <col min="4979" max="4979" width="0" style="1" hidden="1" customWidth="1"/>
    <col min="4980" max="4981" width="1.140625" style="1"/>
    <col min="4982" max="4982" width="0.42578125" style="1" customWidth="1"/>
    <col min="4983" max="4986" width="1.140625" style="1"/>
    <col min="4987" max="4987" width="1.140625" style="1" customWidth="1"/>
    <col min="4988" max="5121" width="1.140625" style="1"/>
    <col min="5122" max="5122" width="3.140625" style="1" customWidth="1"/>
    <col min="5123" max="5123" width="4.85546875" style="1" customWidth="1"/>
    <col min="5124" max="5125" width="1.140625" style="1"/>
    <col min="5126" max="5126" width="7.85546875" style="1" customWidth="1"/>
    <col min="5127" max="5131" width="1.140625" style="1"/>
    <col min="5132" max="5132" width="4" style="1" customWidth="1"/>
    <col min="5133" max="5133" width="1.7109375" style="1" customWidth="1"/>
    <col min="5134" max="5140" width="1.140625" style="1"/>
    <col min="5141" max="5141" width="0.42578125" style="1" customWidth="1"/>
    <col min="5142" max="5142" width="0" style="1" hidden="1" customWidth="1"/>
    <col min="5143" max="5143" width="0.42578125" style="1" customWidth="1"/>
    <col min="5144" max="5144" width="0.28515625" style="1" customWidth="1"/>
    <col min="5145" max="5146" width="1.140625" style="1"/>
    <col min="5147" max="5147" width="0.28515625" style="1" customWidth="1"/>
    <col min="5148" max="5148" width="0.42578125" style="1" customWidth="1"/>
    <col min="5149" max="5149" width="0.5703125" style="1" customWidth="1"/>
    <col min="5150" max="5150" width="0" style="1" hidden="1" customWidth="1"/>
    <col min="5151" max="5151" width="1.140625" style="1"/>
    <col min="5152" max="5152" width="2.85546875" style="1" customWidth="1"/>
    <col min="5153" max="5153" width="1.140625" style="1"/>
    <col min="5154" max="5154" width="1.85546875" style="1" customWidth="1"/>
    <col min="5155" max="5163" width="1.140625" style="1"/>
    <col min="5164" max="5164" width="2.28515625" style="1" customWidth="1"/>
    <col min="5165" max="5165" width="2.5703125" style="1" customWidth="1"/>
    <col min="5166" max="5166" width="1.85546875" style="1" customWidth="1"/>
    <col min="5167" max="5167" width="2.42578125" style="1" customWidth="1"/>
    <col min="5168" max="5169" width="2.85546875" style="1" customWidth="1"/>
    <col min="5170" max="5175" width="1.140625" style="1"/>
    <col min="5176" max="5176" width="1.85546875" style="1" customWidth="1"/>
    <col min="5177" max="5180" width="1.140625" style="1"/>
    <col min="5181" max="5181" width="0.28515625" style="1" customWidth="1"/>
    <col min="5182" max="5182" width="1.140625" style="1" customWidth="1"/>
    <col min="5183" max="5183" width="1.140625" style="1"/>
    <col min="5184" max="5184" width="1.5703125" style="1" customWidth="1"/>
    <col min="5185" max="5185" width="0.7109375" style="1" customWidth="1"/>
    <col min="5186" max="5187" width="0" style="1" hidden="1" customWidth="1"/>
    <col min="5188" max="5189" width="1.140625" style="1"/>
    <col min="5190" max="5190" width="1" style="1" customWidth="1"/>
    <col min="5191" max="5191" width="0" style="1" hidden="1" customWidth="1"/>
    <col min="5192" max="5200" width="1.140625" style="1"/>
    <col min="5201" max="5201" width="1.85546875" style="1" customWidth="1"/>
    <col min="5202" max="5204" width="1.140625" style="1"/>
    <col min="5205" max="5205" width="0" style="1" hidden="1" customWidth="1"/>
    <col min="5206" max="5206" width="1" style="1" customWidth="1"/>
    <col min="5207" max="5207" width="1.140625" style="1"/>
    <col min="5208" max="5208" width="0.42578125" style="1" customWidth="1"/>
    <col min="5209" max="5209" width="0" style="1" hidden="1" customWidth="1"/>
    <col min="5210" max="5210" width="1.85546875" style="1" customWidth="1"/>
    <col min="5211" max="5211" width="0" style="1" hidden="1" customWidth="1"/>
    <col min="5212" max="5213" width="1.140625" style="1"/>
    <col min="5214" max="5214" width="0.42578125" style="1" customWidth="1"/>
    <col min="5215" max="5224" width="1.140625" style="1"/>
    <col min="5225" max="5225" width="1.7109375" style="1" customWidth="1"/>
    <col min="5226" max="5227" width="1.140625" style="1"/>
    <col min="5228" max="5228" width="1.42578125" style="1" customWidth="1"/>
    <col min="5229" max="5230" width="0.140625" style="1" customWidth="1"/>
    <col min="5231" max="5231" width="1.140625" style="1"/>
    <col min="5232" max="5232" width="0.28515625" style="1" customWidth="1"/>
    <col min="5233" max="5233" width="0" style="1" hidden="1" customWidth="1"/>
    <col min="5234" max="5234" width="1.85546875" style="1" customWidth="1"/>
    <col min="5235" max="5235" width="0" style="1" hidden="1" customWidth="1"/>
    <col min="5236" max="5237" width="1.140625" style="1"/>
    <col min="5238" max="5238" width="0.42578125" style="1" customWidth="1"/>
    <col min="5239" max="5242" width="1.140625" style="1"/>
    <col min="5243" max="5243" width="1.140625" style="1" customWidth="1"/>
    <col min="5244" max="5377" width="1.140625" style="1"/>
    <col min="5378" max="5378" width="3.140625" style="1" customWidth="1"/>
    <col min="5379" max="5379" width="4.85546875" style="1" customWidth="1"/>
    <col min="5380" max="5381" width="1.140625" style="1"/>
    <col min="5382" max="5382" width="7.85546875" style="1" customWidth="1"/>
    <col min="5383" max="5387" width="1.140625" style="1"/>
    <col min="5388" max="5388" width="4" style="1" customWidth="1"/>
    <col min="5389" max="5389" width="1.7109375" style="1" customWidth="1"/>
    <col min="5390" max="5396" width="1.140625" style="1"/>
    <col min="5397" max="5397" width="0.42578125" style="1" customWidth="1"/>
    <col min="5398" max="5398" width="0" style="1" hidden="1" customWidth="1"/>
    <col min="5399" max="5399" width="0.42578125" style="1" customWidth="1"/>
    <col min="5400" max="5400" width="0.28515625" style="1" customWidth="1"/>
    <col min="5401" max="5402" width="1.140625" style="1"/>
    <col min="5403" max="5403" width="0.28515625" style="1" customWidth="1"/>
    <col min="5404" max="5404" width="0.42578125" style="1" customWidth="1"/>
    <col min="5405" max="5405" width="0.5703125" style="1" customWidth="1"/>
    <col min="5406" max="5406" width="0" style="1" hidden="1" customWidth="1"/>
    <col min="5407" max="5407" width="1.140625" style="1"/>
    <col min="5408" max="5408" width="2.85546875" style="1" customWidth="1"/>
    <col min="5409" max="5409" width="1.140625" style="1"/>
    <col min="5410" max="5410" width="1.85546875" style="1" customWidth="1"/>
    <col min="5411" max="5419" width="1.140625" style="1"/>
    <col min="5420" max="5420" width="2.28515625" style="1" customWidth="1"/>
    <col min="5421" max="5421" width="2.5703125" style="1" customWidth="1"/>
    <col min="5422" max="5422" width="1.85546875" style="1" customWidth="1"/>
    <col min="5423" max="5423" width="2.42578125" style="1" customWidth="1"/>
    <col min="5424" max="5425" width="2.85546875" style="1" customWidth="1"/>
    <col min="5426" max="5431" width="1.140625" style="1"/>
    <col min="5432" max="5432" width="1.85546875" style="1" customWidth="1"/>
    <col min="5433" max="5436" width="1.140625" style="1"/>
    <col min="5437" max="5437" width="0.28515625" style="1" customWidth="1"/>
    <col min="5438" max="5438" width="1.140625" style="1" customWidth="1"/>
    <col min="5439" max="5439" width="1.140625" style="1"/>
    <col min="5440" max="5440" width="1.5703125" style="1" customWidth="1"/>
    <col min="5441" max="5441" width="0.7109375" style="1" customWidth="1"/>
    <col min="5442" max="5443" width="0" style="1" hidden="1" customWidth="1"/>
    <col min="5444" max="5445" width="1.140625" style="1"/>
    <col min="5446" max="5446" width="1" style="1" customWidth="1"/>
    <col min="5447" max="5447" width="0" style="1" hidden="1" customWidth="1"/>
    <col min="5448" max="5456" width="1.140625" style="1"/>
    <col min="5457" max="5457" width="1.85546875" style="1" customWidth="1"/>
    <col min="5458" max="5460" width="1.140625" style="1"/>
    <col min="5461" max="5461" width="0" style="1" hidden="1" customWidth="1"/>
    <col min="5462" max="5462" width="1" style="1" customWidth="1"/>
    <col min="5463" max="5463" width="1.140625" style="1"/>
    <col min="5464" max="5464" width="0.42578125" style="1" customWidth="1"/>
    <col min="5465" max="5465" width="0" style="1" hidden="1" customWidth="1"/>
    <col min="5466" max="5466" width="1.85546875" style="1" customWidth="1"/>
    <col min="5467" max="5467" width="0" style="1" hidden="1" customWidth="1"/>
    <col min="5468" max="5469" width="1.140625" style="1"/>
    <col min="5470" max="5470" width="0.42578125" style="1" customWidth="1"/>
    <col min="5471" max="5480" width="1.140625" style="1"/>
    <col min="5481" max="5481" width="1.7109375" style="1" customWidth="1"/>
    <col min="5482" max="5483" width="1.140625" style="1"/>
    <col min="5484" max="5484" width="1.42578125" style="1" customWidth="1"/>
    <col min="5485" max="5486" width="0.140625" style="1" customWidth="1"/>
    <col min="5487" max="5487" width="1.140625" style="1"/>
    <col min="5488" max="5488" width="0.28515625" style="1" customWidth="1"/>
    <col min="5489" max="5489" width="0" style="1" hidden="1" customWidth="1"/>
    <col min="5490" max="5490" width="1.85546875" style="1" customWidth="1"/>
    <col min="5491" max="5491" width="0" style="1" hidden="1" customWidth="1"/>
    <col min="5492" max="5493" width="1.140625" style="1"/>
    <col min="5494" max="5494" width="0.42578125" style="1" customWidth="1"/>
    <col min="5495" max="5498" width="1.140625" style="1"/>
    <col min="5499" max="5499" width="1.140625" style="1" customWidth="1"/>
    <col min="5500" max="5633" width="1.140625" style="1"/>
    <col min="5634" max="5634" width="3.140625" style="1" customWidth="1"/>
    <col min="5635" max="5635" width="4.85546875" style="1" customWidth="1"/>
    <col min="5636" max="5637" width="1.140625" style="1"/>
    <col min="5638" max="5638" width="7.85546875" style="1" customWidth="1"/>
    <col min="5639" max="5643" width="1.140625" style="1"/>
    <col min="5644" max="5644" width="4" style="1" customWidth="1"/>
    <col min="5645" max="5645" width="1.7109375" style="1" customWidth="1"/>
    <col min="5646" max="5652" width="1.140625" style="1"/>
    <col min="5653" max="5653" width="0.42578125" style="1" customWidth="1"/>
    <col min="5654" max="5654" width="0" style="1" hidden="1" customWidth="1"/>
    <col min="5655" max="5655" width="0.42578125" style="1" customWidth="1"/>
    <col min="5656" max="5656" width="0.28515625" style="1" customWidth="1"/>
    <col min="5657" max="5658" width="1.140625" style="1"/>
    <col min="5659" max="5659" width="0.28515625" style="1" customWidth="1"/>
    <col min="5660" max="5660" width="0.42578125" style="1" customWidth="1"/>
    <col min="5661" max="5661" width="0.5703125" style="1" customWidth="1"/>
    <col min="5662" max="5662" width="0" style="1" hidden="1" customWidth="1"/>
    <col min="5663" max="5663" width="1.140625" style="1"/>
    <col min="5664" max="5664" width="2.85546875" style="1" customWidth="1"/>
    <col min="5665" max="5665" width="1.140625" style="1"/>
    <col min="5666" max="5666" width="1.85546875" style="1" customWidth="1"/>
    <col min="5667" max="5675" width="1.140625" style="1"/>
    <col min="5676" max="5676" width="2.28515625" style="1" customWidth="1"/>
    <col min="5677" max="5677" width="2.5703125" style="1" customWidth="1"/>
    <col min="5678" max="5678" width="1.85546875" style="1" customWidth="1"/>
    <col min="5679" max="5679" width="2.42578125" style="1" customWidth="1"/>
    <col min="5680" max="5681" width="2.85546875" style="1" customWidth="1"/>
    <col min="5682" max="5687" width="1.140625" style="1"/>
    <col min="5688" max="5688" width="1.85546875" style="1" customWidth="1"/>
    <col min="5689" max="5692" width="1.140625" style="1"/>
    <col min="5693" max="5693" width="0.28515625" style="1" customWidth="1"/>
    <col min="5694" max="5694" width="1.140625" style="1" customWidth="1"/>
    <col min="5695" max="5695" width="1.140625" style="1"/>
    <col min="5696" max="5696" width="1.5703125" style="1" customWidth="1"/>
    <col min="5697" max="5697" width="0.7109375" style="1" customWidth="1"/>
    <col min="5698" max="5699" width="0" style="1" hidden="1" customWidth="1"/>
    <col min="5700" max="5701" width="1.140625" style="1"/>
    <col min="5702" max="5702" width="1" style="1" customWidth="1"/>
    <col min="5703" max="5703" width="0" style="1" hidden="1" customWidth="1"/>
    <col min="5704" max="5712" width="1.140625" style="1"/>
    <col min="5713" max="5713" width="1.85546875" style="1" customWidth="1"/>
    <col min="5714" max="5716" width="1.140625" style="1"/>
    <col min="5717" max="5717" width="0" style="1" hidden="1" customWidth="1"/>
    <col min="5718" max="5718" width="1" style="1" customWidth="1"/>
    <col min="5719" max="5719" width="1.140625" style="1"/>
    <col min="5720" max="5720" width="0.42578125" style="1" customWidth="1"/>
    <col min="5721" max="5721" width="0" style="1" hidden="1" customWidth="1"/>
    <col min="5722" max="5722" width="1.85546875" style="1" customWidth="1"/>
    <col min="5723" max="5723" width="0" style="1" hidden="1" customWidth="1"/>
    <col min="5724" max="5725" width="1.140625" style="1"/>
    <col min="5726" max="5726" width="0.42578125" style="1" customWidth="1"/>
    <col min="5727" max="5736" width="1.140625" style="1"/>
    <col min="5737" max="5737" width="1.7109375" style="1" customWidth="1"/>
    <col min="5738" max="5739" width="1.140625" style="1"/>
    <col min="5740" max="5740" width="1.42578125" style="1" customWidth="1"/>
    <col min="5741" max="5742" width="0.140625" style="1" customWidth="1"/>
    <col min="5743" max="5743" width="1.140625" style="1"/>
    <col min="5744" max="5744" width="0.28515625" style="1" customWidth="1"/>
    <col min="5745" max="5745" width="0" style="1" hidden="1" customWidth="1"/>
    <col min="5746" max="5746" width="1.85546875" style="1" customWidth="1"/>
    <col min="5747" max="5747" width="0" style="1" hidden="1" customWidth="1"/>
    <col min="5748" max="5749" width="1.140625" style="1"/>
    <col min="5750" max="5750" width="0.42578125" style="1" customWidth="1"/>
    <col min="5751" max="5754" width="1.140625" style="1"/>
    <col min="5755" max="5755" width="1.140625" style="1" customWidth="1"/>
    <col min="5756" max="5889" width="1.140625" style="1"/>
    <col min="5890" max="5890" width="3.140625" style="1" customWidth="1"/>
    <col min="5891" max="5891" width="4.85546875" style="1" customWidth="1"/>
    <col min="5892" max="5893" width="1.140625" style="1"/>
    <col min="5894" max="5894" width="7.85546875" style="1" customWidth="1"/>
    <col min="5895" max="5899" width="1.140625" style="1"/>
    <col min="5900" max="5900" width="4" style="1" customWidth="1"/>
    <col min="5901" max="5901" width="1.7109375" style="1" customWidth="1"/>
    <col min="5902" max="5908" width="1.140625" style="1"/>
    <col min="5909" max="5909" width="0.42578125" style="1" customWidth="1"/>
    <col min="5910" max="5910" width="0" style="1" hidden="1" customWidth="1"/>
    <col min="5911" max="5911" width="0.42578125" style="1" customWidth="1"/>
    <col min="5912" max="5912" width="0.28515625" style="1" customWidth="1"/>
    <col min="5913" max="5914" width="1.140625" style="1"/>
    <col min="5915" max="5915" width="0.28515625" style="1" customWidth="1"/>
    <col min="5916" max="5916" width="0.42578125" style="1" customWidth="1"/>
    <col min="5917" max="5917" width="0.5703125" style="1" customWidth="1"/>
    <col min="5918" max="5918" width="0" style="1" hidden="1" customWidth="1"/>
    <col min="5919" max="5919" width="1.140625" style="1"/>
    <col min="5920" max="5920" width="2.85546875" style="1" customWidth="1"/>
    <col min="5921" max="5921" width="1.140625" style="1"/>
    <col min="5922" max="5922" width="1.85546875" style="1" customWidth="1"/>
    <col min="5923" max="5931" width="1.140625" style="1"/>
    <col min="5932" max="5932" width="2.28515625" style="1" customWidth="1"/>
    <col min="5933" max="5933" width="2.5703125" style="1" customWidth="1"/>
    <col min="5934" max="5934" width="1.85546875" style="1" customWidth="1"/>
    <col min="5935" max="5935" width="2.42578125" style="1" customWidth="1"/>
    <col min="5936" max="5937" width="2.85546875" style="1" customWidth="1"/>
    <col min="5938" max="5943" width="1.140625" style="1"/>
    <col min="5944" max="5944" width="1.85546875" style="1" customWidth="1"/>
    <col min="5945" max="5948" width="1.140625" style="1"/>
    <col min="5949" max="5949" width="0.28515625" style="1" customWidth="1"/>
    <col min="5950" max="5950" width="1.140625" style="1" customWidth="1"/>
    <col min="5951" max="5951" width="1.140625" style="1"/>
    <col min="5952" max="5952" width="1.5703125" style="1" customWidth="1"/>
    <col min="5953" max="5953" width="0.7109375" style="1" customWidth="1"/>
    <col min="5954" max="5955" width="0" style="1" hidden="1" customWidth="1"/>
    <col min="5956" max="5957" width="1.140625" style="1"/>
    <col min="5958" max="5958" width="1" style="1" customWidth="1"/>
    <col min="5959" max="5959" width="0" style="1" hidden="1" customWidth="1"/>
    <col min="5960" max="5968" width="1.140625" style="1"/>
    <col min="5969" max="5969" width="1.85546875" style="1" customWidth="1"/>
    <col min="5970" max="5972" width="1.140625" style="1"/>
    <col min="5973" max="5973" width="0" style="1" hidden="1" customWidth="1"/>
    <col min="5974" max="5974" width="1" style="1" customWidth="1"/>
    <col min="5975" max="5975" width="1.140625" style="1"/>
    <col min="5976" max="5976" width="0.42578125" style="1" customWidth="1"/>
    <col min="5977" max="5977" width="0" style="1" hidden="1" customWidth="1"/>
    <col min="5978" max="5978" width="1.85546875" style="1" customWidth="1"/>
    <col min="5979" max="5979" width="0" style="1" hidden="1" customWidth="1"/>
    <col min="5980" max="5981" width="1.140625" style="1"/>
    <col min="5982" max="5982" width="0.42578125" style="1" customWidth="1"/>
    <col min="5983" max="5992" width="1.140625" style="1"/>
    <col min="5993" max="5993" width="1.7109375" style="1" customWidth="1"/>
    <col min="5994" max="5995" width="1.140625" style="1"/>
    <col min="5996" max="5996" width="1.42578125" style="1" customWidth="1"/>
    <col min="5997" max="5998" width="0.140625" style="1" customWidth="1"/>
    <col min="5999" max="5999" width="1.140625" style="1"/>
    <col min="6000" max="6000" width="0.28515625" style="1" customWidth="1"/>
    <col min="6001" max="6001" width="0" style="1" hidden="1" customWidth="1"/>
    <col min="6002" max="6002" width="1.85546875" style="1" customWidth="1"/>
    <col min="6003" max="6003" width="0" style="1" hidden="1" customWidth="1"/>
    <col min="6004" max="6005" width="1.140625" style="1"/>
    <col min="6006" max="6006" width="0.42578125" style="1" customWidth="1"/>
    <col min="6007" max="6010" width="1.140625" style="1"/>
    <col min="6011" max="6011" width="1.140625" style="1" customWidth="1"/>
    <col min="6012" max="6145" width="1.140625" style="1"/>
    <col min="6146" max="6146" width="3.140625" style="1" customWidth="1"/>
    <col min="6147" max="6147" width="4.85546875" style="1" customWidth="1"/>
    <col min="6148" max="6149" width="1.140625" style="1"/>
    <col min="6150" max="6150" width="7.85546875" style="1" customWidth="1"/>
    <col min="6151" max="6155" width="1.140625" style="1"/>
    <col min="6156" max="6156" width="4" style="1" customWidth="1"/>
    <col min="6157" max="6157" width="1.7109375" style="1" customWidth="1"/>
    <col min="6158" max="6164" width="1.140625" style="1"/>
    <col min="6165" max="6165" width="0.42578125" style="1" customWidth="1"/>
    <col min="6166" max="6166" width="0" style="1" hidden="1" customWidth="1"/>
    <col min="6167" max="6167" width="0.42578125" style="1" customWidth="1"/>
    <col min="6168" max="6168" width="0.28515625" style="1" customWidth="1"/>
    <col min="6169" max="6170" width="1.140625" style="1"/>
    <col min="6171" max="6171" width="0.28515625" style="1" customWidth="1"/>
    <col min="6172" max="6172" width="0.42578125" style="1" customWidth="1"/>
    <col min="6173" max="6173" width="0.5703125" style="1" customWidth="1"/>
    <col min="6174" max="6174" width="0" style="1" hidden="1" customWidth="1"/>
    <col min="6175" max="6175" width="1.140625" style="1"/>
    <col min="6176" max="6176" width="2.85546875" style="1" customWidth="1"/>
    <col min="6177" max="6177" width="1.140625" style="1"/>
    <col min="6178" max="6178" width="1.85546875" style="1" customWidth="1"/>
    <col min="6179" max="6187" width="1.140625" style="1"/>
    <col min="6188" max="6188" width="2.28515625" style="1" customWidth="1"/>
    <col min="6189" max="6189" width="2.5703125" style="1" customWidth="1"/>
    <col min="6190" max="6190" width="1.85546875" style="1" customWidth="1"/>
    <col min="6191" max="6191" width="2.42578125" style="1" customWidth="1"/>
    <col min="6192" max="6193" width="2.85546875" style="1" customWidth="1"/>
    <col min="6194" max="6199" width="1.140625" style="1"/>
    <col min="6200" max="6200" width="1.85546875" style="1" customWidth="1"/>
    <col min="6201" max="6204" width="1.140625" style="1"/>
    <col min="6205" max="6205" width="0.28515625" style="1" customWidth="1"/>
    <col min="6206" max="6206" width="1.140625" style="1" customWidth="1"/>
    <col min="6207" max="6207" width="1.140625" style="1"/>
    <col min="6208" max="6208" width="1.5703125" style="1" customWidth="1"/>
    <col min="6209" max="6209" width="0.7109375" style="1" customWidth="1"/>
    <col min="6210" max="6211" width="0" style="1" hidden="1" customWidth="1"/>
    <col min="6212" max="6213" width="1.140625" style="1"/>
    <col min="6214" max="6214" width="1" style="1" customWidth="1"/>
    <col min="6215" max="6215" width="0" style="1" hidden="1" customWidth="1"/>
    <col min="6216" max="6224" width="1.140625" style="1"/>
    <col min="6225" max="6225" width="1.85546875" style="1" customWidth="1"/>
    <col min="6226" max="6228" width="1.140625" style="1"/>
    <col min="6229" max="6229" width="0" style="1" hidden="1" customWidth="1"/>
    <col min="6230" max="6230" width="1" style="1" customWidth="1"/>
    <col min="6231" max="6231" width="1.140625" style="1"/>
    <col min="6232" max="6232" width="0.42578125" style="1" customWidth="1"/>
    <col min="6233" max="6233" width="0" style="1" hidden="1" customWidth="1"/>
    <col min="6234" max="6234" width="1.85546875" style="1" customWidth="1"/>
    <col min="6235" max="6235" width="0" style="1" hidden="1" customWidth="1"/>
    <col min="6236" max="6237" width="1.140625" style="1"/>
    <col min="6238" max="6238" width="0.42578125" style="1" customWidth="1"/>
    <col min="6239" max="6248" width="1.140625" style="1"/>
    <col min="6249" max="6249" width="1.7109375" style="1" customWidth="1"/>
    <col min="6250" max="6251" width="1.140625" style="1"/>
    <col min="6252" max="6252" width="1.42578125" style="1" customWidth="1"/>
    <col min="6253" max="6254" width="0.140625" style="1" customWidth="1"/>
    <col min="6255" max="6255" width="1.140625" style="1"/>
    <col min="6256" max="6256" width="0.28515625" style="1" customWidth="1"/>
    <col min="6257" max="6257" width="0" style="1" hidden="1" customWidth="1"/>
    <col min="6258" max="6258" width="1.85546875" style="1" customWidth="1"/>
    <col min="6259" max="6259" width="0" style="1" hidden="1" customWidth="1"/>
    <col min="6260" max="6261" width="1.140625" style="1"/>
    <col min="6262" max="6262" width="0.42578125" style="1" customWidth="1"/>
    <col min="6263" max="6266" width="1.140625" style="1"/>
    <col min="6267" max="6267" width="1.140625" style="1" customWidth="1"/>
    <col min="6268" max="6401" width="1.140625" style="1"/>
    <col min="6402" max="6402" width="3.140625" style="1" customWidth="1"/>
    <col min="6403" max="6403" width="4.85546875" style="1" customWidth="1"/>
    <col min="6404" max="6405" width="1.140625" style="1"/>
    <col min="6406" max="6406" width="7.85546875" style="1" customWidth="1"/>
    <col min="6407" max="6411" width="1.140625" style="1"/>
    <col min="6412" max="6412" width="4" style="1" customWidth="1"/>
    <col min="6413" max="6413" width="1.7109375" style="1" customWidth="1"/>
    <col min="6414" max="6420" width="1.140625" style="1"/>
    <col min="6421" max="6421" width="0.42578125" style="1" customWidth="1"/>
    <col min="6422" max="6422" width="0" style="1" hidden="1" customWidth="1"/>
    <col min="6423" max="6423" width="0.42578125" style="1" customWidth="1"/>
    <col min="6424" max="6424" width="0.28515625" style="1" customWidth="1"/>
    <col min="6425" max="6426" width="1.140625" style="1"/>
    <col min="6427" max="6427" width="0.28515625" style="1" customWidth="1"/>
    <col min="6428" max="6428" width="0.42578125" style="1" customWidth="1"/>
    <col min="6429" max="6429" width="0.5703125" style="1" customWidth="1"/>
    <col min="6430" max="6430" width="0" style="1" hidden="1" customWidth="1"/>
    <col min="6431" max="6431" width="1.140625" style="1"/>
    <col min="6432" max="6432" width="2.85546875" style="1" customWidth="1"/>
    <col min="6433" max="6433" width="1.140625" style="1"/>
    <col min="6434" max="6434" width="1.85546875" style="1" customWidth="1"/>
    <col min="6435" max="6443" width="1.140625" style="1"/>
    <col min="6444" max="6444" width="2.28515625" style="1" customWidth="1"/>
    <col min="6445" max="6445" width="2.5703125" style="1" customWidth="1"/>
    <col min="6446" max="6446" width="1.85546875" style="1" customWidth="1"/>
    <col min="6447" max="6447" width="2.42578125" style="1" customWidth="1"/>
    <col min="6448" max="6449" width="2.85546875" style="1" customWidth="1"/>
    <col min="6450" max="6455" width="1.140625" style="1"/>
    <col min="6456" max="6456" width="1.85546875" style="1" customWidth="1"/>
    <col min="6457" max="6460" width="1.140625" style="1"/>
    <col min="6461" max="6461" width="0.28515625" style="1" customWidth="1"/>
    <col min="6462" max="6462" width="1.140625" style="1" customWidth="1"/>
    <col min="6463" max="6463" width="1.140625" style="1"/>
    <col min="6464" max="6464" width="1.5703125" style="1" customWidth="1"/>
    <col min="6465" max="6465" width="0.7109375" style="1" customWidth="1"/>
    <col min="6466" max="6467" width="0" style="1" hidden="1" customWidth="1"/>
    <col min="6468" max="6469" width="1.140625" style="1"/>
    <col min="6470" max="6470" width="1" style="1" customWidth="1"/>
    <col min="6471" max="6471" width="0" style="1" hidden="1" customWidth="1"/>
    <col min="6472" max="6480" width="1.140625" style="1"/>
    <col min="6481" max="6481" width="1.85546875" style="1" customWidth="1"/>
    <col min="6482" max="6484" width="1.140625" style="1"/>
    <col min="6485" max="6485" width="0" style="1" hidden="1" customWidth="1"/>
    <col min="6486" max="6486" width="1" style="1" customWidth="1"/>
    <col min="6487" max="6487" width="1.140625" style="1"/>
    <col min="6488" max="6488" width="0.42578125" style="1" customWidth="1"/>
    <col min="6489" max="6489" width="0" style="1" hidden="1" customWidth="1"/>
    <col min="6490" max="6490" width="1.85546875" style="1" customWidth="1"/>
    <col min="6491" max="6491" width="0" style="1" hidden="1" customWidth="1"/>
    <col min="6492" max="6493" width="1.140625" style="1"/>
    <col min="6494" max="6494" width="0.42578125" style="1" customWidth="1"/>
    <col min="6495" max="6504" width="1.140625" style="1"/>
    <col min="6505" max="6505" width="1.7109375" style="1" customWidth="1"/>
    <col min="6506" max="6507" width="1.140625" style="1"/>
    <col min="6508" max="6508" width="1.42578125" style="1" customWidth="1"/>
    <col min="6509" max="6510" width="0.140625" style="1" customWidth="1"/>
    <col min="6511" max="6511" width="1.140625" style="1"/>
    <col min="6512" max="6512" width="0.28515625" style="1" customWidth="1"/>
    <col min="6513" max="6513" width="0" style="1" hidden="1" customWidth="1"/>
    <col min="6514" max="6514" width="1.85546875" style="1" customWidth="1"/>
    <col min="6515" max="6515" width="0" style="1" hidden="1" customWidth="1"/>
    <col min="6516" max="6517" width="1.140625" style="1"/>
    <col min="6518" max="6518" width="0.42578125" style="1" customWidth="1"/>
    <col min="6519" max="6522" width="1.140625" style="1"/>
    <col min="6523" max="6523" width="1.140625" style="1" customWidth="1"/>
    <col min="6524" max="6657" width="1.140625" style="1"/>
    <col min="6658" max="6658" width="3.140625" style="1" customWidth="1"/>
    <col min="6659" max="6659" width="4.85546875" style="1" customWidth="1"/>
    <col min="6660" max="6661" width="1.140625" style="1"/>
    <col min="6662" max="6662" width="7.85546875" style="1" customWidth="1"/>
    <col min="6663" max="6667" width="1.140625" style="1"/>
    <col min="6668" max="6668" width="4" style="1" customWidth="1"/>
    <col min="6669" max="6669" width="1.7109375" style="1" customWidth="1"/>
    <col min="6670" max="6676" width="1.140625" style="1"/>
    <col min="6677" max="6677" width="0.42578125" style="1" customWidth="1"/>
    <col min="6678" max="6678" width="0" style="1" hidden="1" customWidth="1"/>
    <col min="6679" max="6679" width="0.42578125" style="1" customWidth="1"/>
    <col min="6680" max="6680" width="0.28515625" style="1" customWidth="1"/>
    <col min="6681" max="6682" width="1.140625" style="1"/>
    <col min="6683" max="6683" width="0.28515625" style="1" customWidth="1"/>
    <col min="6684" max="6684" width="0.42578125" style="1" customWidth="1"/>
    <col min="6685" max="6685" width="0.5703125" style="1" customWidth="1"/>
    <col min="6686" max="6686" width="0" style="1" hidden="1" customWidth="1"/>
    <col min="6687" max="6687" width="1.140625" style="1"/>
    <col min="6688" max="6688" width="2.85546875" style="1" customWidth="1"/>
    <col min="6689" max="6689" width="1.140625" style="1"/>
    <col min="6690" max="6690" width="1.85546875" style="1" customWidth="1"/>
    <col min="6691" max="6699" width="1.140625" style="1"/>
    <col min="6700" max="6700" width="2.28515625" style="1" customWidth="1"/>
    <col min="6701" max="6701" width="2.5703125" style="1" customWidth="1"/>
    <col min="6702" max="6702" width="1.85546875" style="1" customWidth="1"/>
    <col min="6703" max="6703" width="2.42578125" style="1" customWidth="1"/>
    <col min="6704" max="6705" width="2.85546875" style="1" customWidth="1"/>
    <col min="6706" max="6711" width="1.140625" style="1"/>
    <col min="6712" max="6712" width="1.85546875" style="1" customWidth="1"/>
    <col min="6713" max="6716" width="1.140625" style="1"/>
    <col min="6717" max="6717" width="0.28515625" style="1" customWidth="1"/>
    <col min="6718" max="6718" width="1.140625" style="1" customWidth="1"/>
    <col min="6719" max="6719" width="1.140625" style="1"/>
    <col min="6720" max="6720" width="1.5703125" style="1" customWidth="1"/>
    <col min="6721" max="6721" width="0.7109375" style="1" customWidth="1"/>
    <col min="6722" max="6723" width="0" style="1" hidden="1" customWidth="1"/>
    <col min="6724" max="6725" width="1.140625" style="1"/>
    <col min="6726" max="6726" width="1" style="1" customWidth="1"/>
    <col min="6727" max="6727" width="0" style="1" hidden="1" customWidth="1"/>
    <col min="6728" max="6736" width="1.140625" style="1"/>
    <col min="6737" max="6737" width="1.85546875" style="1" customWidth="1"/>
    <col min="6738" max="6740" width="1.140625" style="1"/>
    <col min="6741" max="6741" width="0" style="1" hidden="1" customWidth="1"/>
    <col min="6742" max="6742" width="1" style="1" customWidth="1"/>
    <col min="6743" max="6743" width="1.140625" style="1"/>
    <col min="6744" max="6744" width="0.42578125" style="1" customWidth="1"/>
    <col min="6745" max="6745" width="0" style="1" hidden="1" customWidth="1"/>
    <col min="6746" max="6746" width="1.85546875" style="1" customWidth="1"/>
    <col min="6747" max="6747" width="0" style="1" hidden="1" customWidth="1"/>
    <col min="6748" max="6749" width="1.140625" style="1"/>
    <col min="6750" max="6750" width="0.42578125" style="1" customWidth="1"/>
    <col min="6751" max="6760" width="1.140625" style="1"/>
    <col min="6761" max="6761" width="1.7109375" style="1" customWidth="1"/>
    <col min="6762" max="6763" width="1.140625" style="1"/>
    <col min="6764" max="6764" width="1.42578125" style="1" customWidth="1"/>
    <col min="6765" max="6766" width="0.140625" style="1" customWidth="1"/>
    <col min="6767" max="6767" width="1.140625" style="1"/>
    <col min="6768" max="6768" width="0.28515625" style="1" customWidth="1"/>
    <col min="6769" max="6769" width="0" style="1" hidden="1" customWidth="1"/>
    <col min="6770" max="6770" width="1.85546875" style="1" customWidth="1"/>
    <col min="6771" max="6771" width="0" style="1" hidden="1" customWidth="1"/>
    <col min="6772" max="6773" width="1.140625" style="1"/>
    <col min="6774" max="6774" width="0.42578125" style="1" customWidth="1"/>
    <col min="6775" max="6778" width="1.140625" style="1"/>
    <col min="6779" max="6779" width="1.140625" style="1" customWidth="1"/>
    <col min="6780" max="6913" width="1.140625" style="1"/>
    <col min="6914" max="6914" width="3.140625" style="1" customWidth="1"/>
    <col min="6915" max="6915" width="4.85546875" style="1" customWidth="1"/>
    <col min="6916" max="6917" width="1.140625" style="1"/>
    <col min="6918" max="6918" width="7.85546875" style="1" customWidth="1"/>
    <col min="6919" max="6923" width="1.140625" style="1"/>
    <col min="6924" max="6924" width="4" style="1" customWidth="1"/>
    <col min="6925" max="6925" width="1.7109375" style="1" customWidth="1"/>
    <col min="6926" max="6932" width="1.140625" style="1"/>
    <col min="6933" max="6933" width="0.42578125" style="1" customWidth="1"/>
    <col min="6934" max="6934" width="0" style="1" hidden="1" customWidth="1"/>
    <col min="6935" max="6935" width="0.42578125" style="1" customWidth="1"/>
    <col min="6936" max="6936" width="0.28515625" style="1" customWidth="1"/>
    <col min="6937" max="6938" width="1.140625" style="1"/>
    <col min="6939" max="6939" width="0.28515625" style="1" customWidth="1"/>
    <col min="6940" max="6940" width="0.42578125" style="1" customWidth="1"/>
    <col min="6941" max="6941" width="0.5703125" style="1" customWidth="1"/>
    <col min="6942" max="6942" width="0" style="1" hidden="1" customWidth="1"/>
    <col min="6943" max="6943" width="1.140625" style="1"/>
    <col min="6944" max="6944" width="2.85546875" style="1" customWidth="1"/>
    <col min="6945" max="6945" width="1.140625" style="1"/>
    <col min="6946" max="6946" width="1.85546875" style="1" customWidth="1"/>
    <col min="6947" max="6955" width="1.140625" style="1"/>
    <col min="6956" max="6956" width="2.28515625" style="1" customWidth="1"/>
    <col min="6957" max="6957" width="2.5703125" style="1" customWidth="1"/>
    <col min="6958" max="6958" width="1.85546875" style="1" customWidth="1"/>
    <col min="6959" max="6959" width="2.42578125" style="1" customWidth="1"/>
    <col min="6960" max="6961" width="2.85546875" style="1" customWidth="1"/>
    <col min="6962" max="6967" width="1.140625" style="1"/>
    <col min="6968" max="6968" width="1.85546875" style="1" customWidth="1"/>
    <col min="6969" max="6972" width="1.140625" style="1"/>
    <col min="6973" max="6973" width="0.28515625" style="1" customWidth="1"/>
    <col min="6974" max="6974" width="1.140625" style="1" customWidth="1"/>
    <col min="6975" max="6975" width="1.140625" style="1"/>
    <col min="6976" max="6976" width="1.5703125" style="1" customWidth="1"/>
    <col min="6977" max="6977" width="0.7109375" style="1" customWidth="1"/>
    <col min="6978" max="6979" width="0" style="1" hidden="1" customWidth="1"/>
    <col min="6980" max="6981" width="1.140625" style="1"/>
    <col min="6982" max="6982" width="1" style="1" customWidth="1"/>
    <col min="6983" max="6983" width="0" style="1" hidden="1" customWidth="1"/>
    <col min="6984" max="6992" width="1.140625" style="1"/>
    <col min="6993" max="6993" width="1.85546875" style="1" customWidth="1"/>
    <col min="6994" max="6996" width="1.140625" style="1"/>
    <col min="6997" max="6997" width="0" style="1" hidden="1" customWidth="1"/>
    <col min="6998" max="6998" width="1" style="1" customWidth="1"/>
    <col min="6999" max="6999" width="1.140625" style="1"/>
    <col min="7000" max="7000" width="0.42578125" style="1" customWidth="1"/>
    <col min="7001" max="7001" width="0" style="1" hidden="1" customWidth="1"/>
    <col min="7002" max="7002" width="1.85546875" style="1" customWidth="1"/>
    <col min="7003" max="7003" width="0" style="1" hidden="1" customWidth="1"/>
    <col min="7004" max="7005" width="1.140625" style="1"/>
    <col min="7006" max="7006" width="0.42578125" style="1" customWidth="1"/>
    <col min="7007" max="7016" width="1.140625" style="1"/>
    <col min="7017" max="7017" width="1.7109375" style="1" customWidth="1"/>
    <col min="7018" max="7019" width="1.140625" style="1"/>
    <col min="7020" max="7020" width="1.42578125" style="1" customWidth="1"/>
    <col min="7021" max="7022" width="0.140625" style="1" customWidth="1"/>
    <col min="7023" max="7023" width="1.140625" style="1"/>
    <col min="7024" max="7024" width="0.28515625" style="1" customWidth="1"/>
    <col min="7025" max="7025" width="0" style="1" hidden="1" customWidth="1"/>
    <col min="7026" max="7026" width="1.85546875" style="1" customWidth="1"/>
    <col min="7027" max="7027" width="0" style="1" hidden="1" customWidth="1"/>
    <col min="7028" max="7029" width="1.140625" style="1"/>
    <col min="7030" max="7030" width="0.42578125" style="1" customWidth="1"/>
    <col min="7031" max="7034" width="1.140625" style="1"/>
    <col min="7035" max="7035" width="1.140625" style="1" customWidth="1"/>
    <col min="7036" max="7169" width="1.140625" style="1"/>
    <col min="7170" max="7170" width="3.140625" style="1" customWidth="1"/>
    <col min="7171" max="7171" width="4.85546875" style="1" customWidth="1"/>
    <col min="7172" max="7173" width="1.140625" style="1"/>
    <col min="7174" max="7174" width="7.85546875" style="1" customWidth="1"/>
    <col min="7175" max="7179" width="1.140625" style="1"/>
    <col min="7180" max="7180" width="4" style="1" customWidth="1"/>
    <col min="7181" max="7181" width="1.7109375" style="1" customWidth="1"/>
    <col min="7182" max="7188" width="1.140625" style="1"/>
    <col min="7189" max="7189" width="0.42578125" style="1" customWidth="1"/>
    <col min="7190" max="7190" width="0" style="1" hidden="1" customWidth="1"/>
    <col min="7191" max="7191" width="0.42578125" style="1" customWidth="1"/>
    <col min="7192" max="7192" width="0.28515625" style="1" customWidth="1"/>
    <col min="7193" max="7194" width="1.140625" style="1"/>
    <col min="7195" max="7195" width="0.28515625" style="1" customWidth="1"/>
    <col min="7196" max="7196" width="0.42578125" style="1" customWidth="1"/>
    <col min="7197" max="7197" width="0.5703125" style="1" customWidth="1"/>
    <col min="7198" max="7198" width="0" style="1" hidden="1" customWidth="1"/>
    <col min="7199" max="7199" width="1.140625" style="1"/>
    <col min="7200" max="7200" width="2.85546875" style="1" customWidth="1"/>
    <col min="7201" max="7201" width="1.140625" style="1"/>
    <col min="7202" max="7202" width="1.85546875" style="1" customWidth="1"/>
    <col min="7203" max="7211" width="1.140625" style="1"/>
    <col min="7212" max="7212" width="2.28515625" style="1" customWidth="1"/>
    <col min="7213" max="7213" width="2.5703125" style="1" customWidth="1"/>
    <col min="7214" max="7214" width="1.85546875" style="1" customWidth="1"/>
    <col min="7215" max="7215" width="2.42578125" style="1" customWidth="1"/>
    <col min="7216" max="7217" width="2.85546875" style="1" customWidth="1"/>
    <col min="7218" max="7223" width="1.140625" style="1"/>
    <col min="7224" max="7224" width="1.85546875" style="1" customWidth="1"/>
    <col min="7225" max="7228" width="1.140625" style="1"/>
    <col min="7229" max="7229" width="0.28515625" style="1" customWidth="1"/>
    <col min="7230" max="7230" width="1.140625" style="1" customWidth="1"/>
    <col min="7231" max="7231" width="1.140625" style="1"/>
    <col min="7232" max="7232" width="1.5703125" style="1" customWidth="1"/>
    <col min="7233" max="7233" width="0.7109375" style="1" customWidth="1"/>
    <col min="7234" max="7235" width="0" style="1" hidden="1" customWidth="1"/>
    <col min="7236" max="7237" width="1.140625" style="1"/>
    <col min="7238" max="7238" width="1" style="1" customWidth="1"/>
    <col min="7239" max="7239" width="0" style="1" hidden="1" customWidth="1"/>
    <col min="7240" max="7248" width="1.140625" style="1"/>
    <col min="7249" max="7249" width="1.85546875" style="1" customWidth="1"/>
    <col min="7250" max="7252" width="1.140625" style="1"/>
    <col min="7253" max="7253" width="0" style="1" hidden="1" customWidth="1"/>
    <col min="7254" max="7254" width="1" style="1" customWidth="1"/>
    <col min="7255" max="7255" width="1.140625" style="1"/>
    <col min="7256" max="7256" width="0.42578125" style="1" customWidth="1"/>
    <col min="7257" max="7257" width="0" style="1" hidden="1" customWidth="1"/>
    <col min="7258" max="7258" width="1.85546875" style="1" customWidth="1"/>
    <col min="7259" max="7259" width="0" style="1" hidden="1" customWidth="1"/>
    <col min="7260" max="7261" width="1.140625" style="1"/>
    <col min="7262" max="7262" width="0.42578125" style="1" customWidth="1"/>
    <col min="7263" max="7272" width="1.140625" style="1"/>
    <col min="7273" max="7273" width="1.7109375" style="1" customWidth="1"/>
    <col min="7274" max="7275" width="1.140625" style="1"/>
    <col min="7276" max="7276" width="1.42578125" style="1" customWidth="1"/>
    <col min="7277" max="7278" width="0.140625" style="1" customWidth="1"/>
    <col min="7279" max="7279" width="1.140625" style="1"/>
    <col min="7280" max="7280" width="0.28515625" style="1" customWidth="1"/>
    <col min="7281" max="7281" width="0" style="1" hidden="1" customWidth="1"/>
    <col min="7282" max="7282" width="1.85546875" style="1" customWidth="1"/>
    <col min="7283" max="7283" width="0" style="1" hidden="1" customWidth="1"/>
    <col min="7284" max="7285" width="1.140625" style="1"/>
    <col min="7286" max="7286" width="0.42578125" style="1" customWidth="1"/>
    <col min="7287" max="7290" width="1.140625" style="1"/>
    <col min="7291" max="7291" width="1.140625" style="1" customWidth="1"/>
    <col min="7292" max="7425" width="1.140625" style="1"/>
    <col min="7426" max="7426" width="3.140625" style="1" customWidth="1"/>
    <col min="7427" max="7427" width="4.85546875" style="1" customWidth="1"/>
    <col min="7428" max="7429" width="1.140625" style="1"/>
    <col min="7430" max="7430" width="7.85546875" style="1" customWidth="1"/>
    <col min="7431" max="7435" width="1.140625" style="1"/>
    <col min="7436" max="7436" width="4" style="1" customWidth="1"/>
    <col min="7437" max="7437" width="1.7109375" style="1" customWidth="1"/>
    <col min="7438" max="7444" width="1.140625" style="1"/>
    <col min="7445" max="7445" width="0.42578125" style="1" customWidth="1"/>
    <col min="7446" max="7446" width="0" style="1" hidden="1" customWidth="1"/>
    <col min="7447" max="7447" width="0.42578125" style="1" customWidth="1"/>
    <col min="7448" max="7448" width="0.28515625" style="1" customWidth="1"/>
    <col min="7449" max="7450" width="1.140625" style="1"/>
    <col min="7451" max="7451" width="0.28515625" style="1" customWidth="1"/>
    <col min="7452" max="7452" width="0.42578125" style="1" customWidth="1"/>
    <col min="7453" max="7453" width="0.5703125" style="1" customWidth="1"/>
    <col min="7454" max="7454" width="0" style="1" hidden="1" customWidth="1"/>
    <col min="7455" max="7455" width="1.140625" style="1"/>
    <col min="7456" max="7456" width="2.85546875" style="1" customWidth="1"/>
    <col min="7457" max="7457" width="1.140625" style="1"/>
    <col min="7458" max="7458" width="1.85546875" style="1" customWidth="1"/>
    <col min="7459" max="7467" width="1.140625" style="1"/>
    <col min="7468" max="7468" width="2.28515625" style="1" customWidth="1"/>
    <col min="7469" max="7469" width="2.5703125" style="1" customWidth="1"/>
    <col min="7470" max="7470" width="1.85546875" style="1" customWidth="1"/>
    <col min="7471" max="7471" width="2.42578125" style="1" customWidth="1"/>
    <col min="7472" max="7473" width="2.85546875" style="1" customWidth="1"/>
    <col min="7474" max="7479" width="1.140625" style="1"/>
    <col min="7480" max="7480" width="1.85546875" style="1" customWidth="1"/>
    <col min="7481" max="7484" width="1.140625" style="1"/>
    <col min="7485" max="7485" width="0.28515625" style="1" customWidth="1"/>
    <col min="7486" max="7486" width="1.140625" style="1" customWidth="1"/>
    <col min="7487" max="7487" width="1.140625" style="1"/>
    <col min="7488" max="7488" width="1.5703125" style="1" customWidth="1"/>
    <col min="7489" max="7489" width="0.7109375" style="1" customWidth="1"/>
    <col min="7490" max="7491" width="0" style="1" hidden="1" customWidth="1"/>
    <col min="7492" max="7493" width="1.140625" style="1"/>
    <col min="7494" max="7494" width="1" style="1" customWidth="1"/>
    <col min="7495" max="7495" width="0" style="1" hidden="1" customWidth="1"/>
    <col min="7496" max="7504" width="1.140625" style="1"/>
    <col min="7505" max="7505" width="1.85546875" style="1" customWidth="1"/>
    <col min="7506" max="7508" width="1.140625" style="1"/>
    <col min="7509" max="7509" width="0" style="1" hidden="1" customWidth="1"/>
    <col min="7510" max="7510" width="1" style="1" customWidth="1"/>
    <col min="7511" max="7511" width="1.140625" style="1"/>
    <col min="7512" max="7512" width="0.42578125" style="1" customWidth="1"/>
    <col min="7513" max="7513" width="0" style="1" hidden="1" customWidth="1"/>
    <col min="7514" max="7514" width="1.85546875" style="1" customWidth="1"/>
    <col min="7515" max="7515" width="0" style="1" hidden="1" customWidth="1"/>
    <col min="7516" max="7517" width="1.140625" style="1"/>
    <col min="7518" max="7518" width="0.42578125" style="1" customWidth="1"/>
    <col min="7519" max="7528" width="1.140625" style="1"/>
    <col min="7529" max="7529" width="1.7109375" style="1" customWidth="1"/>
    <col min="7530" max="7531" width="1.140625" style="1"/>
    <col min="7532" max="7532" width="1.42578125" style="1" customWidth="1"/>
    <col min="7533" max="7534" width="0.140625" style="1" customWidth="1"/>
    <col min="7535" max="7535" width="1.140625" style="1"/>
    <col min="7536" max="7536" width="0.28515625" style="1" customWidth="1"/>
    <col min="7537" max="7537" width="0" style="1" hidden="1" customWidth="1"/>
    <col min="7538" max="7538" width="1.85546875" style="1" customWidth="1"/>
    <col min="7539" max="7539" width="0" style="1" hidden="1" customWidth="1"/>
    <col min="7540" max="7541" width="1.140625" style="1"/>
    <col min="7542" max="7542" width="0.42578125" style="1" customWidth="1"/>
    <col min="7543" max="7546" width="1.140625" style="1"/>
    <col min="7547" max="7547" width="1.140625" style="1" customWidth="1"/>
    <col min="7548" max="7681" width="1.140625" style="1"/>
    <col min="7682" max="7682" width="3.140625" style="1" customWidth="1"/>
    <col min="7683" max="7683" width="4.85546875" style="1" customWidth="1"/>
    <col min="7684" max="7685" width="1.140625" style="1"/>
    <col min="7686" max="7686" width="7.85546875" style="1" customWidth="1"/>
    <col min="7687" max="7691" width="1.140625" style="1"/>
    <col min="7692" max="7692" width="4" style="1" customWidth="1"/>
    <col min="7693" max="7693" width="1.7109375" style="1" customWidth="1"/>
    <col min="7694" max="7700" width="1.140625" style="1"/>
    <col min="7701" max="7701" width="0.42578125" style="1" customWidth="1"/>
    <col min="7702" max="7702" width="0" style="1" hidden="1" customWidth="1"/>
    <col min="7703" max="7703" width="0.42578125" style="1" customWidth="1"/>
    <col min="7704" max="7704" width="0.28515625" style="1" customWidth="1"/>
    <col min="7705" max="7706" width="1.140625" style="1"/>
    <col min="7707" max="7707" width="0.28515625" style="1" customWidth="1"/>
    <col min="7708" max="7708" width="0.42578125" style="1" customWidth="1"/>
    <col min="7709" max="7709" width="0.5703125" style="1" customWidth="1"/>
    <col min="7710" max="7710" width="0" style="1" hidden="1" customWidth="1"/>
    <col min="7711" max="7711" width="1.140625" style="1"/>
    <col min="7712" max="7712" width="2.85546875" style="1" customWidth="1"/>
    <col min="7713" max="7713" width="1.140625" style="1"/>
    <col min="7714" max="7714" width="1.85546875" style="1" customWidth="1"/>
    <col min="7715" max="7723" width="1.140625" style="1"/>
    <col min="7724" max="7724" width="2.28515625" style="1" customWidth="1"/>
    <col min="7725" max="7725" width="2.5703125" style="1" customWidth="1"/>
    <col min="7726" max="7726" width="1.85546875" style="1" customWidth="1"/>
    <col min="7727" max="7727" width="2.42578125" style="1" customWidth="1"/>
    <col min="7728" max="7729" width="2.85546875" style="1" customWidth="1"/>
    <col min="7730" max="7735" width="1.140625" style="1"/>
    <col min="7736" max="7736" width="1.85546875" style="1" customWidth="1"/>
    <col min="7737" max="7740" width="1.140625" style="1"/>
    <col min="7741" max="7741" width="0.28515625" style="1" customWidth="1"/>
    <col min="7742" max="7742" width="1.140625" style="1" customWidth="1"/>
    <col min="7743" max="7743" width="1.140625" style="1"/>
    <col min="7744" max="7744" width="1.5703125" style="1" customWidth="1"/>
    <col min="7745" max="7745" width="0.7109375" style="1" customWidth="1"/>
    <col min="7746" max="7747" width="0" style="1" hidden="1" customWidth="1"/>
    <col min="7748" max="7749" width="1.140625" style="1"/>
    <col min="7750" max="7750" width="1" style="1" customWidth="1"/>
    <col min="7751" max="7751" width="0" style="1" hidden="1" customWidth="1"/>
    <col min="7752" max="7760" width="1.140625" style="1"/>
    <col min="7761" max="7761" width="1.85546875" style="1" customWidth="1"/>
    <col min="7762" max="7764" width="1.140625" style="1"/>
    <col min="7765" max="7765" width="0" style="1" hidden="1" customWidth="1"/>
    <col min="7766" max="7766" width="1" style="1" customWidth="1"/>
    <col min="7767" max="7767" width="1.140625" style="1"/>
    <col min="7768" max="7768" width="0.42578125" style="1" customWidth="1"/>
    <col min="7769" max="7769" width="0" style="1" hidden="1" customWidth="1"/>
    <col min="7770" max="7770" width="1.85546875" style="1" customWidth="1"/>
    <col min="7771" max="7771" width="0" style="1" hidden="1" customWidth="1"/>
    <col min="7772" max="7773" width="1.140625" style="1"/>
    <col min="7774" max="7774" width="0.42578125" style="1" customWidth="1"/>
    <col min="7775" max="7784" width="1.140625" style="1"/>
    <col min="7785" max="7785" width="1.7109375" style="1" customWidth="1"/>
    <col min="7786" max="7787" width="1.140625" style="1"/>
    <col min="7788" max="7788" width="1.42578125" style="1" customWidth="1"/>
    <col min="7789" max="7790" width="0.140625" style="1" customWidth="1"/>
    <col min="7791" max="7791" width="1.140625" style="1"/>
    <col min="7792" max="7792" width="0.28515625" style="1" customWidth="1"/>
    <col min="7793" max="7793" width="0" style="1" hidden="1" customWidth="1"/>
    <col min="7794" max="7794" width="1.85546875" style="1" customWidth="1"/>
    <col min="7795" max="7795" width="0" style="1" hidden="1" customWidth="1"/>
    <col min="7796" max="7797" width="1.140625" style="1"/>
    <col min="7798" max="7798" width="0.42578125" style="1" customWidth="1"/>
    <col min="7799" max="7802" width="1.140625" style="1"/>
    <col min="7803" max="7803" width="1.140625" style="1" customWidth="1"/>
    <col min="7804" max="7937" width="1.140625" style="1"/>
    <col min="7938" max="7938" width="3.140625" style="1" customWidth="1"/>
    <col min="7939" max="7939" width="4.85546875" style="1" customWidth="1"/>
    <col min="7940" max="7941" width="1.140625" style="1"/>
    <col min="7942" max="7942" width="7.85546875" style="1" customWidth="1"/>
    <col min="7943" max="7947" width="1.140625" style="1"/>
    <col min="7948" max="7948" width="4" style="1" customWidth="1"/>
    <col min="7949" max="7949" width="1.7109375" style="1" customWidth="1"/>
    <col min="7950" max="7956" width="1.140625" style="1"/>
    <col min="7957" max="7957" width="0.42578125" style="1" customWidth="1"/>
    <col min="7958" max="7958" width="0" style="1" hidden="1" customWidth="1"/>
    <col min="7959" max="7959" width="0.42578125" style="1" customWidth="1"/>
    <col min="7960" max="7960" width="0.28515625" style="1" customWidth="1"/>
    <col min="7961" max="7962" width="1.140625" style="1"/>
    <col min="7963" max="7963" width="0.28515625" style="1" customWidth="1"/>
    <col min="7964" max="7964" width="0.42578125" style="1" customWidth="1"/>
    <col min="7965" max="7965" width="0.5703125" style="1" customWidth="1"/>
    <col min="7966" max="7966" width="0" style="1" hidden="1" customWidth="1"/>
    <col min="7967" max="7967" width="1.140625" style="1"/>
    <col min="7968" max="7968" width="2.85546875" style="1" customWidth="1"/>
    <col min="7969" max="7969" width="1.140625" style="1"/>
    <col min="7970" max="7970" width="1.85546875" style="1" customWidth="1"/>
    <col min="7971" max="7979" width="1.140625" style="1"/>
    <col min="7980" max="7980" width="2.28515625" style="1" customWidth="1"/>
    <col min="7981" max="7981" width="2.5703125" style="1" customWidth="1"/>
    <col min="7982" max="7982" width="1.85546875" style="1" customWidth="1"/>
    <col min="7983" max="7983" width="2.42578125" style="1" customWidth="1"/>
    <col min="7984" max="7985" width="2.85546875" style="1" customWidth="1"/>
    <col min="7986" max="7991" width="1.140625" style="1"/>
    <col min="7992" max="7992" width="1.85546875" style="1" customWidth="1"/>
    <col min="7993" max="7996" width="1.140625" style="1"/>
    <col min="7997" max="7997" width="0.28515625" style="1" customWidth="1"/>
    <col min="7998" max="7998" width="1.140625" style="1" customWidth="1"/>
    <col min="7999" max="7999" width="1.140625" style="1"/>
    <col min="8000" max="8000" width="1.5703125" style="1" customWidth="1"/>
    <col min="8001" max="8001" width="0.7109375" style="1" customWidth="1"/>
    <col min="8002" max="8003" width="0" style="1" hidden="1" customWidth="1"/>
    <col min="8004" max="8005" width="1.140625" style="1"/>
    <col min="8006" max="8006" width="1" style="1" customWidth="1"/>
    <col min="8007" max="8007" width="0" style="1" hidden="1" customWidth="1"/>
    <col min="8008" max="8016" width="1.140625" style="1"/>
    <col min="8017" max="8017" width="1.85546875" style="1" customWidth="1"/>
    <col min="8018" max="8020" width="1.140625" style="1"/>
    <col min="8021" max="8021" width="0" style="1" hidden="1" customWidth="1"/>
    <col min="8022" max="8022" width="1" style="1" customWidth="1"/>
    <col min="8023" max="8023" width="1.140625" style="1"/>
    <col min="8024" max="8024" width="0.42578125" style="1" customWidth="1"/>
    <col min="8025" max="8025" width="0" style="1" hidden="1" customWidth="1"/>
    <col min="8026" max="8026" width="1.85546875" style="1" customWidth="1"/>
    <col min="8027" max="8027" width="0" style="1" hidden="1" customWidth="1"/>
    <col min="8028" max="8029" width="1.140625" style="1"/>
    <col min="8030" max="8030" width="0.42578125" style="1" customWidth="1"/>
    <col min="8031" max="8040" width="1.140625" style="1"/>
    <col min="8041" max="8041" width="1.7109375" style="1" customWidth="1"/>
    <col min="8042" max="8043" width="1.140625" style="1"/>
    <col min="8044" max="8044" width="1.42578125" style="1" customWidth="1"/>
    <col min="8045" max="8046" width="0.140625" style="1" customWidth="1"/>
    <col min="8047" max="8047" width="1.140625" style="1"/>
    <col min="8048" max="8048" width="0.28515625" style="1" customWidth="1"/>
    <col min="8049" max="8049" width="0" style="1" hidden="1" customWidth="1"/>
    <col min="8050" max="8050" width="1.85546875" style="1" customWidth="1"/>
    <col min="8051" max="8051" width="0" style="1" hidden="1" customWidth="1"/>
    <col min="8052" max="8053" width="1.140625" style="1"/>
    <col min="8054" max="8054" width="0.42578125" style="1" customWidth="1"/>
    <col min="8055" max="8058" width="1.140625" style="1"/>
    <col min="8059" max="8059" width="1.140625" style="1" customWidth="1"/>
    <col min="8060" max="8193" width="1.140625" style="1"/>
    <col min="8194" max="8194" width="3.140625" style="1" customWidth="1"/>
    <col min="8195" max="8195" width="4.85546875" style="1" customWidth="1"/>
    <col min="8196" max="8197" width="1.140625" style="1"/>
    <col min="8198" max="8198" width="7.85546875" style="1" customWidth="1"/>
    <col min="8199" max="8203" width="1.140625" style="1"/>
    <col min="8204" max="8204" width="4" style="1" customWidth="1"/>
    <col min="8205" max="8205" width="1.7109375" style="1" customWidth="1"/>
    <col min="8206" max="8212" width="1.140625" style="1"/>
    <col min="8213" max="8213" width="0.42578125" style="1" customWidth="1"/>
    <col min="8214" max="8214" width="0" style="1" hidden="1" customWidth="1"/>
    <col min="8215" max="8215" width="0.42578125" style="1" customWidth="1"/>
    <col min="8216" max="8216" width="0.28515625" style="1" customWidth="1"/>
    <col min="8217" max="8218" width="1.140625" style="1"/>
    <col min="8219" max="8219" width="0.28515625" style="1" customWidth="1"/>
    <col min="8220" max="8220" width="0.42578125" style="1" customWidth="1"/>
    <col min="8221" max="8221" width="0.5703125" style="1" customWidth="1"/>
    <col min="8222" max="8222" width="0" style="1" hidden="1" customWidth="1"/>
    <col min="8223" max="8223" width="1.140625" style="1"/>
    <col min="8224" max="8224" width="2.85546875" style="1" customWidth="1"/>
    <col min="8225" max="8225" width="1.140625" style="1"/>
    <col min="8226" max="8226" width="1.85546875" style="1" customWidth="1"/>
    <col min="8227" max="8235" width="1.140625" style="1"/>
    <col min="8236" max="8236" width="2.28515625" style="1" customWidth="1"/>
    <col min="8237" max="8237" width="2.5703125" style="1" customWidth="1"/>
    <col min="8238" max="8238" width="1.85546875" style="1" customWidth="1"/>
    <col min="8239" max="8239" width="2.42578125" style="1" customWidth="1"/>
    <col min="8240" max="8241" width="2.85546875" style="1" customWidth="1"/>
    <col min="8242" max="8247" width="1.140625" style="1"/>
    <col min="8248" max="8248" width="1.85546875" style="1" customWidth="1"/>
    <col min="8249" max="8252" width="1.140625" style="1"/>
    <col min="8253" max="8253" width="0.28515625" style="1" customWidth="1"/>
    <col min="8254" max="8254" width="1.140625" style="1" customWidth="1"/>
    <col min="8255" max="8255" width="1.140625" style="1"/>
    <col min="8256" max="8256" width="1.5703125" style="1" customWidth="1"/>
    <col min="8257" max="8257" width="0.7109375" style="1" customWidth="1"/>
    <col min="8258" max="8259" width="0" style="1" hidden="1" customWidth="1"/>
    <col min="8260" max="8261" width="1.140625" style="1"/>
    <col min="8262" max="8262" width="1" style="1" customWidth="1"/>
    <col min="8263" max="8263" width="0" style="1" hidden="1" customWidth="1"/>
    <col min="8264" max="8272" width="1.140625" style="1"/>
    <col min="8273" max="8273" width="1.85546875" style="1" customWidth="1"/>
    <col min="8274" max="8276" width="1.140625" style="1"/>
    <col min="8277" max="8277" width="0" style="1" hidden="1" customWidth="1"/>
    <col min="8278" max="8278" width="1" style="1" customWidth="1"/>
    <col min="8279" max="8279" width="1.140625" style="1"/>
    <col min="8280" max="8280" width="0.42578125" style="1" customWidth="1"/>
    <col min="8281" max="8281" width="0" style="1" hidden="1" customWidth="1"/>
    <col min="8282" max="8282" width="1.85546875" style="1" customWidth="1"/>
    <col min="8283" max="8283" width="0" style="1" hidden="1" customWidth="1"/>
    <col min="8284" max="8285" width="1.140625" style="1"/>
    <col min="8286" max="8286" width="0.42578125" style="1" customWidth="1"/>
    <col min="8287" max="8296" width="1.140625" style="1"/>
    <col min="8297" max="8297" width="1.7109375" style="1" customWidth="1"/>
    <col min="8298" max="8299" width="1.140625" style="1"/>
    <col min="8300" max="8300" width="1.42578125" style="1" customWidth="1"/>
    <col min="8301" max="8302" width="0.140625" style="1" customWidth="1"/>
    <col min="8303" max="8303" width="1.140625" style="1"/>
    <col min="8304" max="8304" width="0.28515625" style="1" customWidth="1"/>
    <col min="8305" max="8305" width="0" style="1" hidden="1" customWidth="1"/>
    <col min="8306" max="8306" width="1.85546875" style="1" customWidth="1"/>
    <col min="8307" max="8307" width="0" style="1" hidden="1" customWidth="1"/>
    <col min="8308" max="8309" width="1.140625" style="1"/>
    <col min="8310" max="8310" width="0.42578125" style="1" customWidth="1"/>
    <col min="8311" max="8314" width="1.140625" style="1"/>
    <col min="8315" max="8315" width="1.140625" style="1" customWidth="1"/>
    <col min="8316" max="8449" width="1.140625" style="1"/>
    <col min="8450" max="8450" width="3.140625" style="1" customWidth="1"/>
    <col min="8451" max="8451" width="4.85546875" style="1" customWidth="1"/>
    <col min="8452" max="8453" width="1.140625" style="1"/>
    <col min="8454" max="8454" width="7.85546875" style="1" customWidth="1"/>
    <col min="8455" max="8459" width="1.140625" style="1"/>
    <col min="8460" max="8460" width="4" style="1" customWidth="1"/>
    <col min="8461" max="8461" width="1.7109375" style="1" customWidth="1"/>
    <col min="8462" max="8468" width="1.140625" style="1"/>
    <col min="8469" max="8469" width="0.42578125" style="1" customWidth="1"/>
    <col min="8470" max="8470" width="0" style="1" hidden="1" customWidth="1"/>
    <col min="8471" max="8471" width="0.42578125" style="1" customWidth="1"/>
    <col min="8472" max="8472" width="0.28515625" style="1" customWidth="1"/>
    <col min="8473" max="8474" width="1.140625" style="1"/>
    <col min="8475" max="8475" width="0.28515625" style="1" customWidth="1"/>
    <col min="8476" max="8476" width="0.42578125" style="1" customWidth="1"/>
    <col min="8477" max="8477" width="0.5703125" style="1" customWidth="1"/>
    <col min="8478" max="8478" width="0" style="1" hidden="1" customWidth="1"/>
    <col min="8479" max="8479" width="1.140625" style="1"/>
    <col min="8480" max="8480" width="2.85546875" style="1" customWidth="1"/>
    <col min="8481" max="8481" width="1.140625" style="1"/>
    <col min="8482" max="8482" width="1.85546875" style="1" customWidth="1"/>
    <col min="8483" max="8491" width="1.140625" style="1"/>
    <col min="8492" max="8492" width="2.28515625" style="1" customWidth="1"/>
    <col min="8493" max="8493" width="2.5703125" style="1" customWidth="1"/>
    <col min="8494" max="8494" width="1.85546875" style="1" customWidth="1"/>
    <col min="8495" max="8495" width="2.42578125" style="1" customWidth="1"/>
    <col min="8496" max="8497" width="2.85546875" style="1" customWidth="1"/>
    <col min="8498" max="8503" width="1.140625" style="1"/>
    <col min="8504" max="8504" width="1.85546875" style="1" customWidth="1"/>
    <col min="8505" max="8508" width="1.140625" style="1"/>
    <col min="8509" max="8509" width="0.28515625" style="1" customWidth="1"/>
    <col min="8510" max="8510" width="1.140625" style="1" customWidth="1"/>
    <col min="8511" max="8511" width="1.140625" style="1"/>
    <col min="8512" max="8512" width="1.5703125" style="1" customWidth="1"/>
    <col min="8513" max="8513" width="0.7109375" style="1" customWidth="1"/>
    <col min="8514" max="8515" width="0" style="1" hidden="1" customWidth="1"/>
    <col min="8516" max="8517" width="1.140625" style="1"/>
    <col min="8518" max="8518" width="1" style="1" customWidth="1"/>
    <col min="8519" max="8519" width="0" style="1" hidden="1" customWidth="1"/>
    <col min="8520" max="8528" width="1.140625" style="1"/>
    <col min="8529" max="8529" width="1.85546875" style="1" customWidth="1"/>
    <col min="8530" max="8532" width="1.140625" style="1"/>
    <col min="8533" max="8533" width="0" style="1" hidden="1" customWidth="1"/>
    <col min="8534" max="8534" width="1" style="1" customWidth="1"/>
    <col min="8535" max="8535" width="1.140625" style="1"/>
    <col min="8536" max="8536" width="0.42578125" style="1" customWidth="1"/>
    <col min="8537" max="8537" width="0" style="1" hidden="1" customWidth="1"/>
    <col min="8538" max="8538" width="1.85546875" style="1" customWidth="1"/>
    <col min="8539" max="8539" width="0" style="1" hidden="1" customWidth="1"/>
    <col min="8540" max="8541" width="1.140625" style="1"/>
    <col min="8542" max="8542" width="0.42578125" style="1" customWidth="1"/>
    <col min="8543" max="8552" width="1.140625" style="1"/>
    <col min="8553" max="8553" width="1.7109375" style="1" customWidth="1"/>
    <col min="8554" max="8555" width="1.140625" style="1"/>
    <col min="8556" max="8556" width="1.42578125" style="1" customWidth="1"/>
    <col min="8557" max="8558" width="0.140625" style="1" customWidth="1"/>
    <col min="8559" max="8559" width="1.140625" style="1"/>
    <col min="8560" max="8560" width="0.28515625" style="1" customWidth="1"/>
    <col min="8561" max="8561" width="0" style="1" hidden="1" customWidth="1"/>
    <col min="8562" max="8562" width="1.85546875" style="1" customWidth="1"/>
    <col min="8563" max="8563" width="0" style="1" hidden="1" customWidth="1"/>
    <col min="8564" max="8565" width="1.140625" style="1"/>
    <col min="8566" max="8566" width="0.42578125" style="1" customWidth="1"/>
    <col min="8567" max="8570" width="1.140625" style="1"/>
    <col min="8571" max="8571" width="1.140625" style="1" customWidth="1"/>
    <col min="8572" max="8705" width="1.140625" style="1"/>
    <col min="8706" max="8706" width="3.140625" style="1" customWidth="1"/>
    <col min="8707" max="8707" width="4.85546875" style="1" customWidth="1"/>
    <col min="8708" max="8709" width="1.140625" style="1"/>
    <col min="8710" max="8710" width="7.85546875" style="1" customWidth="1"/>
    <col min="8711" max="8715" width="1.140625" style="1"/>
    <col min="8716" max="8716" width="4" style="1" customWidth="1"/>
    <col min="8717" max="8717" width="1.7109375" style="1" customWidth="1"/>
    <col min="8718" max="8724" width="1.140625" style="1"/>
    <col min="8725" max="8725" width="0.42578125" style="1" customWidth="1"/>
    <col min="8726" max="8726" width="0" style="1" hidden="1" customWidth="1"/>
    <col min="8727" max="8727" width="0.42578125" style="1" customWidth="1"/>
    <col min="8728" max="8728" width="0.28515625" style="1" customWidth="1"/>
    <col min="8729" max="8730" width="1.140625" style="1"/>
    <col min="8731" max="8731" width="0.28515625" style="1" customWidth="1"/>
    <col min="8732" max="8732" width="0.42578125" style="1" customWidth="1"/>
    <col min="8733" max="8733" width="0.5703125" style="1" customWidth="1"/>
    <col min="8734" max="8734" width="0" style="1" hidden="1" customWidth="1"/>
    <col min="8735" max="8735" width="1.140625" style="1"/>
    <col min="8736" max="8736" width="2.85546875" style="1" customWidth="1"/>
    <col min="8737" max="8737" width="1.140625" style="1"/>
    <col min="8738" max="8738" width="1.85546875" style="1" customWidth="1"/>
    <col min="8739" max="8747" width="1.140625" style="1"/>
    <col min="8748" max="8748" width="2.28515625" style="1" customWidth="1"/>
    <col min="8749" max="8749" width="2.5703125" style="1" customWidth="1"/>
    <col min="8750" max="8750" width="1.85546875" style="1" customWidth="1"/>
    <col min="8751" max="8751" width="2.42578125" style="1" customWidth="1"/>
    <col min="8752" max="8753" width="2.85546875" style="1" customWidth="1"/>
    <col min="8754" max="8759" width="1.140625" style="1"/>
    <col min="8760" max="8760" width="1.85546875" style="1" customWidth="1"/>
    <col min="8761" max="8764" width="1.140625" style="1"/>
    <col min="8765" max="8765" width="0.28515625" style="1" customWidth="1"/>
    <col min="8766" max="8766" width="1.140625" style="1" customWidth="1"/>
    <col min="8767" max="8767" width="1.140625" style="1"/>
    <col min="8768" max="8768" width="1.5703125" style="1" customWidth="1"/>
    <col min="8769" max="8769" width="0.7109375" style="1" customWidth="1"/>
    <col min="8770" max="8771" width="0" style="1" hidden="1" customWidth="1"/>
    <col min="8772" max="8773" width="1.140625" style="1"/>
    <col min="8774" max="8774" width="1" style="1" customWidth="1"/>
    <col min="8775" max="8775" width="0" style="1" hidden="1" customWidth="1"/>
    <col min="8776" max="8784" width="1.140625" style="1"/>
    <col min="8785" max="8785" width="1.85546875" style="1" customWidth="1"/>
    <col min="8786" max="8788" width="1.140625" style="1"/>
    <col min="8789" max="8789" width="0" style="1" hidden="1" customWidth="1"/>
    <col min="8790" max="8790" width="1" style="1" customWidth="1"/>
    <col min="8791" max="8791" width="1.140625" style="1"/>
    <col min="8792" max="8792" width="0.42578125" style="1" customWidth="1"/>
    <col min="8793" max="8793" width="0" style="1" hidden="1" customWidth="1"/>
    <col min="8794" max="8794" width="1.85546875" style="1" customWidth="1"/>
    <col min="8795" max="8795" width="0" style="1" hidden="1" customWidth="1"/>
    <col min="8796" max="8797" width="1.140625" style="1"/>
    <col min="8798" max="8798" width="0.42578125" style="1" customWidth="1"/>
    <col min="8799" max="8808" width="1.140625" style="1"/>
    <col min="8809" max="8809" width="1.7109375" style="1" customWidth="1"/>
    <col min="8810" max="8811" width="1.140625" style="1"/>
    <col min="8812" max="8812" width="1.42578125" style="1" customWidth="1"/>
    <col min="8813" max="8814" width="0.140625" style="1" customWidth="1"/>
    <col min="8815" max="8815" width="1.140625" style="1"/>
    <col min="8816" max="8816" width="0.28515625" style="1" customWidth="1"/>
    <col min="8817" max="8817" width="0" style="1" hidden="1" customWidth="1"/>
    <col min="8818" max="8818" width="1.85546875" style="1" customWidth="1"/>
    <col min="8819" max="8819" width="0" style="1" hidden="1" customWidth="1"/>
    <col min="8820" max="8821" width="1.140625" style="1"/>
    <col min="8822" max="8822" width="0.42578125" style="1" customWidth="1"/>
    <col min="8823" max="8826" width="1.140625" style="1"/>
    <col min="8827" max="8827" width="1.140625" style="1" customWidth="1"/>
    <col min="8828" max="8961" width="1.140625" style="1"/>
    <col min="8962" max="8962" width="3.140625" style="1" customWidth="1"/>
    <col min="8963" max="8963" width="4.85546875" style="1" customWidth="1"/>
    <col min="8964" max="8965" width="1.140625" style="1"/>
    <col min="8966" max="8966" width="7.85546875" style="1" customWidth="1"/>
    <col min="8967" max="8971" width="1.140625" style="1"/>
    <col min="8972" max="8972" width="4" style="1" customWidth="1"/>
    <col min="8973" max="8973" width="1.7109375" style="1" customWidth="1"/>
    <col min="8974" max="8980" width="1.140625" style="1"/>
    <col min="8981" max="8981" width="0.42578125" style="1" customWidth="1"/>
    <col min="8982" max="8982" width="0" style="1" hidden="1" customWidth="1"/>
    <col min="8983" max="8983" width="0.42578125" style="1" customWidth="1"/>
    <col min="8984" max="8984" width="0.28515625" style="1" customWidth="1"/>
    <col min="8985" max="8986" width="1.140625" style="1"/>
    <col min="8987" max="8987" width="0.28515625" style="1" customWidth="1"/>
    <col min="8988" max="8988" width="0.42578125" style="1" customWidth="1"/>
    <col min="8989" max="8989" width="0.5703125" style="1" customWidth="1"/>
    <col min="8990" max="8990" width="0" style="1" hidden="1" customWidth="1"/>
    <col min="8991" max="8991" width="1.140625" style="1"/>
    <col min="8992" max="8992" width="2.85546875" style="1" customWidth="1"/>
    <col min="8993" max="8993" width="1.140625" style="1"/>
    <col min="8994" max="8994" width="1.85546875" style="1" customWidth="1"/>
    <col min="8995" max="9003" width="1.140625" style="1"/>
    <col min="9004" max="9004" width="2.28515625" style="1" customWidth="1"/>
    <col min="9005" max="9005" width="2.5703125" style="1" customWidth="1"/>
    <col min="9006" max="9006" width="1.85546875" style="1" customWidth="1"/>
    <col min="9007" max="9007" width="2.42578125" style="1" customWidth="1"/>
    <col min="9008" max="9009" width="2.85546875" style="1" customWidth="1"/>
    <col min="9010" max="9015" width="1.140625" style="1"/>
    <col min="9016" max="9016" width="1.85546875" style="1" customWidth="1"/>
    <col min="9017" max="9020" width="1.140625" style="1"/>
    <col min="9021" max="9021" width="0.28515625" style="1" customWidth="1"/>
    <col min="9022" max="9022" width="1.140625" style="1" customWidth="1"/>
    <col min="9023" max="9023" width="1.140625" style="1"/>
    <col min="9024" max="9024" width="1.5703125" style="1" customWidth="1"/>
    <col min="9025" max="9025" width="0.7109375" style="1" customWidth="1"/>
    <col min="9026" max="9027" width="0" style="1" hidden="1" customWidth="1"/>
    <col min="9028" max="9029" width="1.140625" style="1"/>
    <col min="9030" max="9030" width="1" style="1" customWidth="1"/>
    <col min="9031" max="9031" width="0" style="1" hidden="1" customWidth="1"/>
    <col min="9032" max="9040" width="1.140625" style="1"/>
    <col min="9041" max="9041" width="1.85546875" style="1" customWidth="1"/>
    <col min="9042" max="9044" width="1.140625" style="1"/>
    <col min="9045" max="9045" width="0" style="1" hidden="1" customWidth="1"/>
    <col min="9046" max="9046" width="1" style="1" customWidth="1"/>
    <col min="9047" max="9047" width="1.140625" style="1"/>
    <col min="9048" max="9048" width="0.42578125" style="1" customWidth="1"/>
    <col min="9049" max="9049" width="0" style="1" hidden="1" customWidth="1"/>
    <col min="9050" max="9050" width="1.85546875" style="1" customWidth="1"/>
    <col min="9051" max="9051" width="0" style="1" hidden="1" customWidth="1"/>
    <col min="9052" max="9053" width="1.140625" style="1"/>
    <col min="9054" max="9054" width="0.42578125" style="1" customWidth="1"/>
    <col min="9055" max="9064" width="1.140625" style="1"/>
    <col min="9065" max="9065" width="1.7109375" style="1" customWidth="1"/>
    <col min="9066" max="9067" width="1.140625" style="1"/>
    <col min="9068" max="9068" width="1.42578125" style="1" customWidth="1"/>
    <col min="9069" max="9070" width="0.140625" style="1" customWidth="1"/>
    <col min="9071" max="9071" width="1.140625" style="1"/>
    <col min="9072" max="9072" width="0.28515625" style="1" customWidth="1"/>
    <col min="9073" max="9073" width="0" style="1" hidden="1" customWidth="1"/>
    <col min="9074" max="9074" width="1.85546875" style="1" customWidth="1"/>
    <col min="9075" max="9075" width="0" style="1" hidden="1" customWidth="1"/>
    <col min="9076" max="9077" width="1.140625" style="1"/>
    <col min="9078" max="9078" width="0.42578125" style="1" customWidth="1"/>
    <col min="9079" max="9082" width="1.140625" style="1"/>
    <col min="9083" max="9083" width="1.140625" style="1" customWidth="1"/>
    <col min="9084" max="9217" width="1.140625" style="1"/>
    <col min="9218" max="9218" width="3.140625" style="1" customWidth="1"/>
    <col min="9219" max="9219" width="4.85546875" style="1" customWidth="1"/>
    <col min="9220" max="9221" width="1.140625" style="1"/>
    <col min="9222" max="9222" width="7.85546875" style="1" customWidth="1"/>
    <col min="9223" max="9227" width="1.140625" style="1"/>
    <col min="9228" max="9228" width="4" style="1" customWidth="1"/>
    <col min="9229" max="9229" width="1.7109375" style="1" customWidth="1"/>
    <col min="9230" max="9236" width="1.140625" style="1"/>
    <col min="9237" max="9237" width="0.42578125" style="1" customWidth="1"/>
    <col min="9238" max="9238" width="0" style="1" hidden="1" customWidth="1"/>
    <col min="9239" max="9239" width="0.42578125" style="1" customWidth="1"/>
    <col min="9240" max="9240" width="0.28515625" style="1" customWidth="1"/>
    <col min="9241" max="9242" width="1.140625" style="1"/>
    <col min="9243" max="9243" width="0.28515625" style="1" customWidth="1"/>
    <col min="9244" max="9244" width="0.42578125" style="1" customWidth="1"/>
    <col min="9245" max="9245" width="0.5703125" style="1" customWidth="1"/>
    <col min="9246" max="9246" width="0" style="1" hidden="1" customWidth="1"/>
    <col min="9247" max="9247" width="1.140625" style="1"/>
    <col min="9248" max="9248" width="2.85546875" style="1" customWidth="1"/>
    <col min="9249" max="9249" width="1.140625" style="1"/>
    <col min="9250" max="9250" width="1.85546875" style="1" customWidth="1"/>
    <col min="9251" max="9259" width="1.140625" style="1"/>
    <col min="9260" max="9260" width="2.28515625" style="1" customWidth="1"/>
    <col min="9261" max="9261" width="2.5703125" style="1" customWidth="1"/>
    <col min="9262" max="9262" width="1.85546875" style="1" customWidth="1"/>
    <col min="9263" max="9263" width="2.42578125" style="1" customWidth="1"/>
    <col min="9264" max="9265" width="2.85546875" style="1" customWidth="1"/>
    <col min="9266" max="9271" width="1.140625" style="1"/>
    <col min="9272" max="9272" width="1.85546875" style="1" customWidth="1"/>
    <col min="9273" max="9276" width="1.140625" style="1"/>
    <col min="9277" max="9277" width="0.28515625" style="1" customWidth="1"/>
    <col min="9278" max="9278" width="1.140625" style="1" customWidth="1"/>
    <col min="9279" max="9279" width="1.140625" style="1"/>
    <col min="9280" max="9280" width="1.5703125" style="1" customWidth="1"/>
    <col min="9281" max="9281" width="0.7109375" style="1" customWidth="1"/>
    <col min="9282" max="9283" width="0" style="1" hidden="1" customWidth="1"/>
    <col min="9284" max="9285" width="1.140625" style="1"/>
    <col min="9286" max="9286" width="1" style="1" customWidth="1"/>
    <col min="9287" max="9287" width="0" style="1" hidden="1" customWidth="1"/>
    <col min="9288" max="9296" width="1.140625" style="1"/>
    <col min="9297" max="9297" width="1.85546875" style="1" customWidth="1"/>
    <col min="9298" max="9300" width="1.140625" style="1"/>
    <col min="9301" max="9301" width="0" style="1" hidden="1" customWidth="1"/>
    <col min="9302" max="9302" width="1" style="1" customWidth="1"/>
    <col min="9303" max="9303" width="1.140625" style="1"/>
    <col min="9304" max="9304" width="0.42578125" style="1" customWidth="1"/>
    <col min="9305" max="9305" width="0" style="1" hidden="1" customWidth="1"/>
    <col min="9306" max="9306" width="1.85546875" style="1" customWidth="1"/>
    <col min="9307" max="9307" width="0" style="1" hidden="1" customWidth="1"/>
    <col min="9308" max="9309" width="1.140625" style="1"/>
    <col min="9310" max="9310" width="0.42578125" style="1" customWidth="1"/>
    <col min="9311" max="9320" width="1.140625" style="1"/>
    <col min="9321" max="9321" width="1.7109375" style="1" customWidth="1"/>
    <col min="9322" max="9323" width="1.140625" style="1"/>
    <col min="9324" max="9324" width="1.42578125" style="1" customWidth="1"/>
    <col min="9325" max="9326" width="0.140625" style="1" customWidth="1"/>
    <col min="9327" max="9327" width="1.140625" style="1"/>
    <col min="9328" max="9328" width="0.28515625" style="1" customWidth="1"/>
    <col min="9329" max="9329" width="0" style="1" hidden="1" customWidth="1"/>
    <col min="9330" max="9330" width="1.85546875" style="1" customWidth="1"/>
    <col min="9331" max="9331" width="0" style="1" hidden="1" customWidth="1"/>
    <col min="9332" max="9333" width="1.140625" style="1"/>
    <col min="9334" max="9334" width="0.42578125" style="1" customWidth="1"/>
    <col min="9335" max="9338" width="1.140625" style="1"/>
    <col min="9339" max="9339" width="1.140625" style="1" customWidth="1"/>
    <col min="9340" max="9473" width="1.140625" style="1"/>
    <col min="9474" max="9474" width="3.140625" style="1" customWidth="1"/>
    <col min="9475" max="9475" width="4.85546875" style="1" customWidth="1"/>
    <col min="9476" max="9477" width="1.140625" style="1"/>
    <col min="9478" max="9478" width="7.85546875" style="1" customWidth="1"/>
    <col min="9479" max="9483" width="1.140625" style="1"/>
    <col min="9484" max="9484" width="4" style="1" customWidth="1"/>
    <col min="9485" max="9485" width="1.7109375" style="1" customWidth="1"/>
    <col min="9486" max="9492" width="1.140625" style="1"/>
    <col min="9493" max="9493" width="0.42578125" style="1" customWidth="1"/>
    <col min="9494" max="9494" width="0" style="1" hidden="1" customWidth="1"/>
    <col min="9495" max="9495" width="0.42578125" style="1" customWidth="1"/>
    <col min="9496" max="9496" width="0.28515625" style="1" customWidth="1"/>
    <col min="9497" max="9498" width="1.140625" style="1"/>
    <col min="9499" max="9499" width="0.28515625" style="1" customWidth="1"/>
    <col min="9500" max="9500" width="0.42578125" style="1" customWidth="1"/>
    <col min="9501" max="9501" width="0.5703125" style="1" customWidth="1"/>
    <col min="9502" max="9502" width="0" style="1" hidden="1" customWidth="1"/>
    <col min="9503" max="9503" width="1.140625" style="1"/>
    <col min="9504" max="9504" width="2.85546875" style="1" customWidth="1"/>
    <col min="9505" max="9505" width="1.140625" style="1"/>
    <col min="9506" max="9506" width="1.85546875" style="1" customWidth="1"/>
    <col min="9507" max="9515" width="1.140625" style="1"/>
    <col min="9516" max="9516" width="2.28515625" style="1" customWidth="1"/>
    <col min="9517" max="9517" width="2.5703125" style="1" customWidth="1"/>
    <col min="9518" max="9518" width="1.85546875" style="1" customWidth="1"/>
    <col min="9519" max="9519" width="2.42578125" style="1" customWidth="1"/>
    <col min="9520" max="9521" width="2.85546875" style="1" customWidth="1"/>
    <col min="9522" max="9527" width="1.140625" style="1"/>
    <col min="9528" max="9528" width="1.85546875" style="1" customWidth="1"/>
    <col min="9529" max="9532" width="1.140625" style="1"/>
    <col min="9533" max="9533" width="0.28515625" style="1" customWidth="1"/>
    <col min="9534" max="9534" width="1.140625" style="1" customWidth="1"/>
    <col min="9535" max="9535" width="1.140625" style="1"/>
    <col min="9536" max="9536" width="1.5703125" style="1" customWidth="1"/>
    <col min="9537" max="9537" width="0.7109375" style="1" customWidth="1"/>
    <col min="9538" max="9539" width="0" style="1" hidden="1" customWidth="1"/>
    <col min="9540" max="9541" width="1.140625" style="1"/>
    <col min="9542" max="9542" width="1" style="1" customWidth="1"/>
    <col min="9543" max="9543" width="0" style="1" hidden="1" customWidth="1"/>
    <col min="9544" max="9552" width="1.140625" style="1"/>
    <col min="9553" max="9553" width="1.85546875" style="1" customWidth="1"/>
    <col min="9554" max="9556" width="1.140625" style="1"/>
    <col min="9557" max="9557" width="0" style="1" hidden="1" customWidth="1"/>
    <col min="9558" max="9558" width="1" style="1" customWidth="1"/>
    <col min="9559" max="9559" width="1.140625" style="1"/>
    <col min="9560" max="9560" width="0.42578125" style="1" customWidth="1"/>
    <col min="9561" max="9561" width="0" style="1" hidden="1" customWidth="1"/>
    <col min="9562" max="9562" width="1.85546875" style="1" customWidth="1"/>
    <col min="9563" max="9563" width="0" style="1" hidden="1" customWidth="1"/>
    <col min="9564" max="9565" width="1.140625" style="1"/>
    <col min="9566" max="9566" width="0.42578125" style="1" customWidth="1"/>
    <col min="9567" max="9576" width="1.140625" style="1"/>
    <col min="9577" max="9577" width="1.7109375" style="1" customWidth="1"/>
    <col min="9578" max="9579" width="1.140625" style="1"/>
    <col min="9580" max="9580" width="1.42578125" style="1" customWidth="1"/>
    <col min="9581" max="9582" width="0.140625" style="1" customWidth="1"/>
    <col min="9583" max="9583" width="1.140625" style="1"/>
    <col min="9584" max="9584" width="0.28515625" style="1" customWidth="1"/>
    <col min="9585" max="9585" width="0" style="1" hidden="1" customWidth="1"/>
    <col min="9586" max="9586" width="1.85546875" style="1" customWidth="1"/>
    <col min="9587" max="9587" width="0" style="1" hidden="1" customWidth="1"/>
    <col min="9588" max="9589" width="1.140625" style="1"/>
    <col min="9590" max="9590" width="0.42578125" style="1" customWidth="1"/>
    <col min="9591" max="9594" width="1.140625" style="1"/>
    <col min="9595" max="9595" width="1.140625" style="1" customWidth="1"/>
    <col min="9596" max="9729" width="1.140625" style="1"/>
    <col min="9730" max="9730" width="3.140625" style="1" customWidth="1"/>
    <col min="9731" max="9731" width="4.85546875" style="1" customWidth="1"/>
    <col min="9732" max="9733" width="1.140625" style="1"/>
    <col min="9734" max="9734" width="7.85546875" style="1" customWidth="1"/>
    <col min="9735" max="9739" width="1.140625" style="1"/>
    <col min="9740" max="9740" width="4" style="1" customWidth="1"/>
    <col min="9741" max="9741" width="1.7109375" style="1" customWidth="1"/>
    <col min="9742" max="9748" width="1.140625" style="1"/>
    <col min="9749" max="9749" width="0.42578125" style="1" customWidth="1"/>
    <col min="9750" max="9750" width="0" style="1" hidden="1" customWidth="1"/>
    <col min="9751" max="9751" width="0.42578125" style="1" customWidth="1"/>
    <col min="9752" max="9752" width="0.28515625" style="1" customWidth="1"/>
    <col min="9753" max="9754" width="1.140625" style="1"/>
    <col min="9755" max="9755" width="0.28515625" style="1" customWidth="1"/>
    <col min="9756" max="9756" width="0.42578125" style="1" customWidth="1"/>
    <col min="9757" max="9757" width="0.5703125" style="1" customWidth="1"/>
    <col min="9758" max="9758" width="0" style="1" hidden="1" customWidth="1"/>
    <col min="9759" max="9759" width="1.140625" style="1"/>
    <col min="9760" max="9760" width="2.85546875" style="1" customWidth="1"/>
    <col min="9761" max="9761" width="1.140625" style="1"/>
    <col min="9762" max="9762" width="1.85546875" style="1" customWidth="1"/>
    <col min="9763" max="9771" width="1.140625" style="1"/>
    <col min="9772" max="9772" width="2.28515625" style="1" customWidth="1"/>
    <col min="9773" max="9773" width="2.5703125" style="1" customWidth="1"/>
    <col min="9774" max="9774" width="1.85546875" style="1" customWidth="1"/>
    <col min="9775" max="9775" width="2.42578125" style="1" customWidth="1"/>
    <col min="9776" max="9777" width="2.85546875" style="1" customWidth="1"/>
    <col min="9778" max="9783" width="1.140625" style="1"/>
    <col min="9784" max="9784" width="1.85546875" style="1" customWidth="1"/>
    <col min="9785" max="9788" width="1.140625" style="1"/>
    <col min="9789" max="9789" width="0.28515625" style="1" customWidth="1"/>
    <col min="9790" max="9790" width="1.140625" style="1" customWidth="1"/>
    <col min="9791" max="9791" width="1.140625" style="1"/>
    <col min="9792" max="9792" width="1.5703125" style="1" customWidth="1"/>
    <col min="9793" max="9793" width="0.7109375" style="1" customWidth="1"/>
    <col min="9794" max="9795" width="0" style="1" hidden="1" customWidth="1"/>
    <col min="9796" max="9797" width="1.140625" style="1"/>
    <col min="9798" max="9798" width="1" style="1" customWidth="1"/>
    <col min="9799" max="9799" width="0" style="1" hidden="1" customWidth="1"/>
    <col min="9800" max="9808" width="1.140625" style="1"/>
    <col min="9809" max="9809" width="1.85546875" style="1" customWidth="1"/>
    <col min="9810" max="9812" width="1.140625" style="1"/>
    <col min="9813" max="9813" width="0" style="1" hidden="1" customWidth="1"/>
    <col min="9814" max="9814" width="1" style="1" customWidth="1"/>
    <col min="9815" max="9815" width="1.140625" style="1"/>
    <col min="9816" max="9816" width="0.42578125" style="1" customWidth="1"/>
    <col min="9817" max="9817" width="0" style="1" hidden="1" customWidth="1"/>
    <col min="9818" max="9818" width="1.85546875" style="1" customWidth="1"/>
    <col min="9819" max="9819" width="0" style="1" hidden="1" customWidth="1"/>
    <col min="9820" max="9821" width="1.140625" style="1"/>
    <col min="9822" max="9822" width="0.42578125" style="1" customWidth="1"/>
    <col min="9823" max="9832" width="1.140625" style="1"/>
    <col min="9833" max="9833" width="1.7109375" style="1" customWidth="1"/>
    <col min="9834" max="9835" width="1.140625" style="1"/>
    <col min="9836" max="9836" width="1.42578125" style="1" customWidth="1"/>
    <col min="9837" max="9838" width="0.140625" style="1" customWidth="1"/>
    <col min="9839" max="9839" width="1.140625" style="1"/>
    <col min="9840" max="9840" width="0.28515625" style="1" customWidth="1"/>
    <col min="9841" max="9841" width="0" style="1" hidden="1" customWidth="1"/>
    <col min="9842" max="9842" width="1.85546875" style="1" customWidth="1"/>
    <col min="9843" max="9843" width="0" style="1" hidden="1" customWidth="1"/>
    <col min="9844" max="9845" width="1.140625" style="1"/>
    <col min="9846" max="9846" width="0.42578125" style="1" customWidth="1"/>
    <col min="9847" max="9850" width="1.140625" style="1"/>
    <col min="9851" max="9851" width="1.140625" style="1" customWidth="1"/>
    <col min="9852" max="9985" width="1.140625" style="1"/>
    <col min="9986" max="9986" width="3.140625" style="1" customWidth="1"/>
    <col min="9987" max="9987" width="4.85546875" style="1" customWidth="1"/>
    <col min="9988" max="9989" width="1.140625" style="1"/>
    <col min="9990" max="9990" width="7.85546875" style="1" customWidth="1"/>
    <col min="9991" max="9995" width="1.140625" style="1"/>
    <col min="9996" max="9996" width="4" style="1" customWidth="1"/>
    <col min="9997" max="9997" width="1.7109375" style="1" customWidth="1"/>
    <col min="9998" max="10004" width="1.140625" style="1"/>
    <col min="10005" max="10005" width="0.42578125" style="1" customWidth="1"/>
    <col min="10006" max="10006" width="0" style="1" hidden="1" customWidth="1"/>
    <col min="10007" max="10007" width="0.42578125" style="1" customWidth="1"/>
    <col min="10008" max="10008" width="0.28515625" style="1" customWidth="1"/>
    <col min="10009" max="10010" width="1.140625" style="1"/>
    <col min="10011" max="10011" width="0.28515625" style="1" customWidth="1"/>
    <col min="10012" max="10012" width="0.42578125" style="1" customWidth="1"/>
    <col min="10013" max="10013" width="0.5703125" style="1" customWidth="1"/>
    <col min="10014" max="10014" width="0" style="1" hidden="1" customWidth="1"/>
    <col min="10015" max="10015" width="1.140625" style="1"/>
    <col min="10016" max="10016" width="2.85546875" style="1" customWidth="1"/>
    <col min="10017" max="10017" width="1.140625" style="1"/>
    <col min="10018" max="10018" width="1.85546875" style="1" customWidth="1"/>
    <col min="10019" max="10027" width="1.140625" style="1"/>
    <col min="10028" max="10028" width="2.28515625" style="1" customWidth="1"/>
    <col min="10029" max="10029" width="2.5703125" style="1" customWidth="1"/>
    <col min="10030" max="10030" width="1.85546875" style="1" customWidth="1"/>
    <col min="10031" max="10031" width="2.42578125" style="1" customWidth="1"/>
    <col min="10032" max="10033" width="2.85546875" style="1" customWidth="1"/>
    <col min="10034" max="10039" width="1.140625" style="1"/>
    <col min="10040" max="10040" width="1.85546875" style="1" customWidth="1"/>
    <col min="10041" max="10044" width="1.140625" style="1"/>
    <col min="10045" max="10045" width="0.28515625" style="1" customWidth="1"/>
    <col min="10046" max="10046" width="1.140625" style="1" customWidth="1"/>
    <col min="10047" max="10047" width="1.140625" style="1"/>
    <col min="10048" max="10048" width="1.5703125" style="1" customWidth="1"/>
    <col min="10049" max="10049" width="0.7109375" style="1" customWidth="1"/>
    <col min="10050" max="10051" width="0" style="1" hidden="1" customWidth="1"/>
    <col min="10052" max="10053" width="1.140625" style="1"/>
    <col min="10054" max="10054" width="1" style="1" customWidth="1"/>
    <col min="10055" max="10055" width="0" style="1" hidden="1" customWidth="1"/>
    <col min="10056" max="10064" width="1.140625" style="1"/>
    <col min="10065" max="10065" width="1.85546875" style="1" customWidth="1"/>
    <col min="10066" max="10068" width="1.140625" style="1"/>
    <col min="10069" max="10069" width="0" style="1" hidden="1" customWidth="1"/>
    <col min="10070" max="10070" width="1" style="1" customWidth="1"/>
    <col min="10071" max="10071" width="1.140625" style="1"/>
    <col min="10072" max="10072" width="0.42578125" style="1" customWidth="1"/>
    <col min="10073" max="10073" width="0" style="1" hidden="1" customWidth="1"/>
    <col min="10074" max="10074" width="1.85546875" style="1" customWidth="1"/>
    <col min="10075" max="10075" width="0" style="1" hidden="1" customWidth="1"/>
    <col min="10076" max="10077" width="1.140625" style="1"/>
    <col min="10078" max="10078" width="0.42578125" style="1" customWidth="1"/>
    <col min="10079" max="10088" width="1.140625" style="1"/>
    <col min="10089" max="10089" width="1.7109375" style="1" customWidth="1"/>
    <col min="10090" max="10091" width="1.140625" style="1"/>
    <col min="10092" max="10092" width="1.42578125" style="1" customWidth="1"/>
    <col min="10093" max="10094" width="0.140625" style="1" customWidth="1"/>
    <col min="10095" max="10095" width="1.140625" style="1"/>
    <col min="10096" max="10096" width="0.28515625" style="1" customWidth="1"/>
    <col min="10097" max="10097" width="0" style="1" hidden="1" customWidth="1"/>
    <col min="10098" max="10098" width="1.85546875" style="1" customWidth="1"/>
    <col min="10099" max="10099" width="0" style="1" hidden="1" customWidth="1"/>
    <col min="10100" max="10101" width="1.140625" style="1"/>
    <col min="10102" max="10102" width="0.42578125" style="1" customWidth="1"/>
    <col min="10103" max="10106" width="1.140625" style="1"/>
    <col min="10107" max="10107" width="1.140625" style="1" customWidth="1"/>
    <col min="10108" max="10241" width="1.140625" style="1"/>
    <col min="10242" max="10242" width="3.140625" style="1" customWidth="1"/>
    <col min="10243" max="10243" width="4.85546875" style="1" customWidth="1"/>
    <col min="10244" max="10245" width="1.140625" style="1"/>
    <col min="10246" max="10246" width="7.85546875" style="1" customWidth="1"/>
    <col min="10247" max="10251" width="1.140625" style="1"/>
    <col min="10252" max="10252" width="4" style="1" customWidth="1"/>
    <col min="10253" max="10253" width="1.7109375" style="1" customWidth="1"/>
    <col min="10254" max="10260" width="1.140625" style="1"/>
    <col min="10261" max="10261" width="0.42578125" style="1" customWidth="1"/>
    <col min="10262" max="10262" width="0" style="1" hidden="1" customWidth="1"/>
    <col min="10263" max="10263" width="0.42578125" style="1" customWidth="1"/>
    <col min="10264" max="10264" width="0.28515625" style="1" customWidth="1"/>
    <col min="10265" max="10266" width="1.140625" style="1"/>
    <col min="10267" max="10267" width="0.28515625" style="1" customWidth="1"/>
    <col min="10268" max="10268" width="0.42578125" style="1" customWidth="1"/>
    <col min="10269" max="10269" width="0.5703125" style="1" customWidth="1"/>
    <col min="10270" max="10270" width="0" style="1" hidden="1" customWidth="1"/>
    <col min="10271" max="10271" width="1.140625" style="1"/>
    <col min="10272" max="10272" width="2.85546875" style="1" customWidth="1"/>
    <col min="10273" max="10273" width="1.140625" style="1"/>
    <col min="10274" max="10274" width="1.85546875" style="1" customWidth="1"/>
    <col min="10275" max="10283" width="1.140625" style="1"/>
    <col min="10284" max="10284" width="2.28515625" style="1" customWidth="1"/>
    <col min="10285" max="10285" width="2.5703125" style="1" customWidth="1"/>
    <col min="10286" max="10286" width="1.85546875" style="1" customWidth="1"/>
    <col min="10287" max="10287" width="2.42578125" style="1" customWidth="1"/>
    <col min="10288" max="10289" width="2.85546875" style="1" customWidth="1"/>
    <col min="10290" max="10295" width="1.140625" style="1"/>
    <col min="10296" max="10296" width="1.85546875" style="1" customWidth="1"/>
    <col min="10297" max="10300" width="1.140625" style="1"/>
    <col min="10301" max="10301" width="0.28515625" style="1" customWidth="1"/>
    <col min="10302" max="10302" width="1.140625" style="1" customWidth="1"/>
    <col min="10303" max="10303" width="1.140625" style="1"/>
    <col min="10304" max="10304" width="1.5703125" style="1" customWidth="1"/>
    <col min="10305" max="10305" width="0.7109375" style="1" customWidth="1"/>
    <col min="10306" max="10307" width="0" style="1" hidden="1" customWidth="1"/>
    <col min="10308" max="10309" width="1.140625" style="1"/>
    <col min="10310" max="10310" width="1" style="1" customWidth="1"/>
    <col min="10311" max="10311" width="0" style="1" hidden="1" customWidth="1"/>
    <col min="10312" max="10320" width="1.140625" style="1"/>
    <col min="10321" max="10321" width="1.85546875" style="1" customWidth="1"/>
    <col min="10322" max="10324" width="1.140625" style="1"/>
    <col min="10325" max="10325" width="0" style="1" hidden="1" customWidth="1"/>
    <col min="10326" max="10326" width="1" style="1" customWidth="1"/>
    <col min="10327" max="10327" width="1.140625" style="1"/>
    <col min="10328" max="10328" width="0.42578125" style="1" customWidth="1"/>
    <col min="10329" max="10329" width="0" style="1" hidden="1" customWidth="1"/>
    <col min="10330" max="10330" width="1.85546875" style="1" customWidth="1"/>
    <col min="10331" max="10331" width="0" style="1" hidden="1" customWidth="1"/>
    <col min="10332" max="10333" width="1.140625" style="1"/>
    <col min="10334" max="10334" width="0.42578125" style="1" customWidth="1"/>
    <col min="10335" max="10344" width="1.140625" style="1"/>
    <col min="10345" max="10345" width="1.7109375" style="1" customWidth="1"/>
    <col min="10346" max="10347" width="1.140625" style="1"/>
    <col min="10348" max="10348" width="1.42578125" style="1" customWidth="1"/>
    <col min="10349" max="10350" width="0.140625" style="1" customWidth="1"/>
    <col min="10351" max="10351" width="1.140625" style="1"/>
    <col min="10352" max="10352" width="0.28515625" style="1" customWidth="1"/>
    <col min="10353" max="10353" width="0" style="1" hidden="1" customWidth="1"/>
    <col min="10354" max="10354" width="1.85546875" style="1" customWidth="1"/>
    <col min="10355" max="10355" width="0" style="1" hidden="1" customWidth="1"/>
    <col min="10356" max="10357" width="1.140625" style="1"/>
    <col min="10358" max="10358" width="0.42578125" style="1" customWidth="1"/>
    <col min="10359" max="10362" width="1.140625" style="1"/>
    <col min="10363" max="10363" width="1.140625" style="1" customWidth="1"/>
    <col min="10364" max="10497" width="1.140625" style="1"/>
    <col min="10498" max="10498" width="3.140625" style="1" customWidth="1"/>
    <col min="10499" max="10499" width="4.85546875" style="1" customWidth="1"/>
    <col min="10500" max="10501" width="1.140625" style="1"/>
    <col min="10502" max="10502" width="7.85546875" style="1" customWidth="1"/>
    <col min="10503" max="10507" width="1.140625" style="1"/>
    <col min="10508" max="10508" width="4" style="1" customWidth="1"/>
    <col min="10509" max="10509" width="1.7109375" style="1" customWidth="1"/>
    <col min="10510" max="10516" width="1.140625" style="1"/>
    <col min="10517" max="10517" width="0.42578125" style="1" customWidth="1"/>
    <col min="10518" max="10518" width="0" style="1" hidden="1" customWidth="1"/>
    <col min="10519" max="10519" width="0.42578125" style="1" customWidth="1"/>
    <col min="10520" max="10520" width="0.28515625" style="1" customWidth="1"/>
    <col min="10521" max="10522" width="1.140625" style="1"/>
    <col min="10523" max="10523" width="0.28515625" style="1" customWidth="1"/>
    <col min="10524" max="10524" width="0.42578125" style="1" customWidth="1"/>
    <col min="10525" max="10525" width="0.5703125" style="1" customWidth="1"/>
    <col min="10526" max="10526" width="0" style="1" hidden="1" customWidth="1"/>
    <col min="10527" max="10527" width="1.140625" style="1"/>
    <col min="10528" max="10528" width="2.85546875" style="1" customWidth="1"/>
    <col min="10529" max="10529" width="1.140625" style="1"/>
    <col min="10530" max="10530" width="1.85546875" style="1" customWidth="1"/>
    <col min="10531" max="10539" width="1.140625" style="1"/>
    <col min="10540" max="10540" width="2.28515625" style="1" customWidth="1"/>
    <col min="10541" max="10541" width="2.5703125" style="1" customWidth="1"/>
    <col min="10542" max="10542" width="1.85546875" style="1" customWidth="1"/>
    <col min="10543" max="10543" width="2.42578125" style="1" customWidth="1"/>
    <col min="10544" max="10545" width="2.85546875" style="1" customWidth="1"/>
    <col min="10546" max="10551" width="1.140625" style="1"/>
    <col min="10552" max="10552" width="1.85546875" style="1" customWidth="1"/>
    <col min="10553" max="10556" width="1.140625" style="1"/>
    <col min="10557" max="10557" width="0.28515625" style="1" customWidth="1"/>
    <col min="10558" max="10558" width="1.140625" style="1" customWidth="1"/>
    <col min="10559" max="10559" width="1.140625" style="1"/>
    <col min="10560" max="10560" width="1.5703125" style="1" customWidth="1"/>
    <col min="10561" max="10561" width="0.7109375" style="1" customWidth="1"/>
    <col min="10562" max="10563" width="0" style="1" hidden="1" customWidth="1"/>
    <col min="10564" max="10565" width="1.140625" style="1"/>
    <col min="10566" max="10566" width="1" style="1" customWidth="1"/>
    <col min="10567" max="10567" width="0" style="1" hidden="1" customWidth="1"/>
    <col min="10568" max="10576" width="1.140625" style="1"/>
    <col min="10577" max="10577" width="1.85546875" style="1" customWidth="1"/>
    <col min="10578" max="10580" width="1.140625" style="1"/>
    <col min="10581" max="10581" width="0" style="1" hidden="1" customWidth="1"/>
    <col min="10582" max="10582" width="1" style="1" customWidth="1"/>
    <col min="10583" max="10583" width="1.140625" style="1"/>
    <col min="10584" max="10584" width="0.42578125" style="1" customWidth="1"/>
    <col min="10585" max="10585" width="0" style="1" hidden="1" customWidth="1"/>
    <col min="10586" max="10586" width="1.85546875" style="1" customWidth="1"/>
    <col min="10587" max="10587" width="0" style="1" hidden="1" customWidth="1"/>
    <col min="10588" max="10589" width="1.140625" style="1"/>
    <col min="10590" max="10590" width="0.42578125" style="1" customWidth="1"/>
    <col min="10591" max="10600" width="1.140625" style="1"/>
    <col min="10601" max="10601" width="1.7109375" style="1" customWidth="1"/>
    <col min="10602" max="10603" width="1.140625" style="1"/>
    <col min="10604" max="10604" width="1.42578125" style="1" customWidth="1"/>
    <col min="10605" max="10606" width="0.140625" style="1" customWidth="1"/>
    <col min="10607" max="10607" width="1.140625" style="1"/>
    <col min="10608" max="10608" width="0.28515625" style="1" customWidth="1"/>
    <col min="10609" max="10609" width="0" style="1" hidden="1" customWidth="1"/>
    <col min="10610" max="10610" width="1.85546875" style="1" customWidth="1"/>
    <col min="10611" max="10611" width="0" style="1" hidden="1" customWidth="1"/>
    <col min="10612" max="10613" width="1.140625" style="1"/>
    <col min="10614" max="10614" width="0.42578125" style="1" customWidth="1"/>
    <col min="10615" max="10618" width="1.140625" style="1"/>
    <col min="10619" max="10619" width="1.140625" style="1" customWidth="1"/>
    <col min="10620" max="10753" width="1.140625" style="1"/>
    <col min="10754" max="10754" width="3.140625" style="1" customWidth="1"/>
    <col min="10755" max="10755" width="4.85546875" style="1" customWidth="1"/>
    <col min="10756" max="10757" width="1.140625" style="1"/>
    <col min="10758" max="10758" width="7.85546875" style="1" customWidth="1"/>
    <col min="10759" max="10763" width="1.140625" style="1"/>
    <col min="10764" max="10764" width="4" style="1" customWidth="1"/>
    <col min="10765" max="10765" width="1.7109375" style="1" customWidth="1"/>
    <col min="10766" max="10772" width="1.140625" style="1"/>
    <col min="10773" max="10773" width="0.42578125" style="1" customWidth="1"/>
    <col min="10774" max="10774" width="0" style="1" hidden="1" customWidth="1"/>
    <col min="10775" max="10775" width="0.42578125" style="1" customWidth="1"/>
    <col min="10776" max="10776" width="0.28515625" style="1" customWidth="1"/>
    <col min="10777" max="10778" width="1.140625" style="1"/>
    <col min="10779" max="10779" width="0.28515625" style="1" customWidth="1"/>
    <col min="10780" max="10780" width="0.42578125" style="1" customWidth="1"/>
    <col min="10781" max="10781" width="0.5703125" style="1" customWidth="1"/>
    <col min="10782" max="10782" width="0" style="1" hidden="1" customWidth="1"/>
    <col min="10783" max="10783" width="1.140625" style="1"/>
    <col min="10784" max="10784" width="2.85546875" style="1" customWidth="1"/>
    <col min="10785" max="10785" width="1.140625" style="1"/>
    <col min="10786" max="10786" width="1.85546875" style="1" customWidth="1"/>
    <col min="10787" max="10795" width="1.140625" style="1"/>
    <col min="10796" max="10796" width="2.28515625" style="1" customWidth="1"/>
    <col min="10797" max="10797" width="2.5703125" style="1" customWidth="1"/>
    <col min="10798" max="10798" width="1.85546875" style="1" customWidth="1"/>
    <col min="10799" max="10799" width="2.42578125" style="1" customWidth="1"/>
    <col min="10800" max="10801" width="2.85546875" style="1" customWidth="1"/>
    <col min="10802" max="10807" width="1.140625" style="1"/>
    <col min="10808" max="10808" width="1.85546875" style="1" customWidth="1"/>
    <col min="10809" max="10812" width="1.140625" style="1"/>
    <col min="10813" max="10813" width="0.28515625" style="1" customWidth="1"/>
    <col min="10814" max="10814" width="1.140625" style="1" customWidth="1"/>
    <col min="10815" max="10815" width="1.140625" style="1"/>
    <col min="10816" max="10816" width="1.5703125" style="1" customWidth="1"/>
    <col min="10817" max="10817" width="0.7109375" style="1" customWidth="1"/>
    <col min="10818" max="10819" width="0" style="1" hidden="1" customWidth="1"/>
    <col min="10820" max="10821" width="1.140625" style="1"/>
    <col min="10822" max="10822" width="1" style="1" customWidth="1"/>
    <col min="10823" max="10823" width="0" style="1" hidden="1" customWidth="1"/>
    <col min="10824" max="10832" width="1.140625" style="1"/>
    <col min="10833" max="10833" width="1.85546875" style="1" customWidth="1"/>
    <col min="10834" max="10836" width="1.140625" style="1"/>
    <col min="10837" max="10837" width="0" style="1" hidden="1" customWidth="1"/>
    <col min="10838" max="10838" width="1" style="1" customWidth="1"/>
    <col min="10839" max="10839" width="1.140625" style="1"/>
    <col min="10840" max="10840" width="0.42578125" style="1" customWidth="1"/>
    <col min="10841" max="10841" width="0" style="1" hidden="1" customWidth="1"/>
    <col min="10842" max="10842" width="1.85546875" style="1" customWidth="1"/>
    <col min="10843" max="10843" width="0" style="1" hidden="1" customWidth="1"/>
    <col min="10844" max="10845" width="1.140625" style="1"/>
    <col min="10846" max="10846" width="0.42578125" style="1" customWidth="1"/>
    <col min="10847" max="10856" width="1.140625" style="1"/>
    <col min="10857" max="10857" width="1.7109375" style="1" customWidth="1"/>
    <col min="10858" max="10859" width="1.140625" style="1"/>
    <col min="10860" max="10860" width="1.42578125" style="1" customWidth="1"/>
    <col min="10861" max="10862" width="0.140625" style="1" customWidth="1"/>
    <col min="10863" max="10863" width="1.140625" style="1"/>
    <col min="10864" max="10864" width="0.28515625" style="1" customWidth="1"/>
    <col min="10865" max="10865" width="0" style="1" hidden="1" customWidth="1"/>
    <col min="10866" max="10866" width="1.85546875" style="1" customWidth="1"/>
    <col min="10867" max="10867" width="0" style="1" hidden="1" customWidth="1"/>
    <col min="10868" max="10869" width="1.140625" style="1"/>
    <col min="10870" max="10870" width="0.42578125" style="1" customWidth="1"/>
    <col min="10871" max="10874" width="1.140625" style="1"/>
    <col min="10875" max="10875" width="1.140625" style="1" customWidth="1"/>
    <col min="10876" max="11009" width="1.140625" style="1"/>
    <col min="11010" max="11010" width="3.140625" style="1" customWidth="1"/>
    <col min="11011" max="11011" width="4.85546875" style="1" customWidth="1"/>
    <col min="11012" max="11013" width="1.140625" style="1"/>
    <col min="11014" max="11014" width="7.85546875" style="1" customWidth="1"/>
    <col min="11015" max="11019" width="1.140625" style="1"/>
    <col min="11020" max="11020" width="4" style="1" customWidth="1"/>
    <col min="11021" max="11021" width="1.7109375" style="1" customWidth="1"/>
    <col min="11022" max="11028" width="1.140625" style="1"/>
    <col min="11029" max="11029" width="0.42578125" style="1" customWidth="1"/>
    <col min="11030" max="11030" width="0" style="1" hidden="1" customWidth="1"/>
    <col min="11031" max="11031" width="0.42578125" style="1" customWidth="1"/>
    <col min="11032" max="11032" width="0.28515625" style="1" customWidth="1"/>
    <col min="11033" max="11034" width="1.140625" style="1"/>
    <col min="11035" max="11035" width="0.28515625" style="1" customWidth="1"/>
    <col min="11036" max="11036" width="0.42578125" style="1" customWidth="1"/>
    <col min="11037" max="11037" width="0.5703125" style="1" customWidth="1"/>
    <col min="11038" max="11038" width="0" style="1" hidden="1" customWidth="1"/>
    <col min="11039" max="11039" width="1.140625" style="1"/>
    <col min="11040" max="11040" width="2.85546875" style="1" customWidth="1"/>
    <col min="11041" max="11041" width="1.140625" style="1"/>
    <col min="11042" max="11042" width="1.85546875" style="1" customWidth="1"/>
    <col min="11043" max="11051" width="1.140625" style="1"/>
    <col min="11052" max="11052" width="2.28515625" style="1" customWidth="1"/>
    <col min="11053" max="11053" width="2.5703125" style="1" customWidth="1"/>
    <col min="11054" max="11054" width="1.85546875" style="1" customWidth="1"/>
    <col min="11055" max="11055" width="2.42578125" style="1" customWidth="1"/>
    <col min="11056" max="11057" width="2.85546875" style="1" customWidth="1"/>
    <col min="11058" max="11063" width="1.140625" style="1"/>
    <col min="11064" max="11064" width="1.85546875" style="1" customWidth="1"/>
    <col min="11065" max="11068" width="1.140625" style="1"/>
    <col min="11069" max="11069" width="0.28515625" style="1" customWidth="1"/>
    <col min="11070" max="11070" width="1.140625" style="1" customWidth="1"/>
    <col min="11071" max="11071" width="1.140625" style="1"/>
    <col min="11072" max="11072" width="1.5703125" style="1" customWidth="1"/>
    <col min="11073" max="11073" width="0.7109375" style="1" customWidth="1"/>
    <col min="11074" max="11075" width="0" style="1" hidden="1" customWidth="1"/>
    <col min="11076" max="11077" width="1.140625" style="1"/>
    <col min="11078" max="11078" width="1" style="1" customWidth="1"/>
    <col min="11079" max="11079" width="0" style="1" hidden="1" customWidth="1"/>
    <col min="11080" max="11088" width="1.140625" style="1"/>
    <col min="11089" max="11089" width="1.85546875" style="1" customWidth="1"/>
    <col min="11090" max="11092" width="1.140625" style="1"/>
    <col min="11093" max="11093" width="0" style="1" hidden="1" customWidth="1"/>
    <col min="11094" max="11094" width="1" style="1" customWidth="1"/>
    <col min="11095" max="11095" width="1.140625" style="1"/>
    <col min="11096" max="11096" width="0.42578125" style="1" customWidth="1"/>
    <col min="11097" max="11097" width="0" style="1" hidden="1" customWidth="1"/>
    <col min="11098" max="11098" width="1.85546875" style="1" customWidth="1"/>
    <col min="11099" max="11099" width="0" style="1" hidden="1" customWidth="1"/>
    <col min="11100" max="11101" width="1.140625" style="1"/>
    <col min="11102" max="11102" width="0.42578125" style="1" customWidth="1"/>
    <col min="11103" max="11112" width="1.140625" style="1"/>
    <col min="11113" max="11113" width="1.7109375" style="1" customWidth="1"/>
    <col min="11114" max="11115" width="1.140625" style="1"/>
    <col min="11116" max="11116" width="1.42578125" style="1" customWidth="1"/>
    <col min="11117" max="11118" width="0.140625" style="1" customWidth="1"/>
    <col min="11119" max="11119" width="1.140625" style="1"/>
    <col min="11120" max="11120" width="0.28515625" style="1" customWidth="1"/>
    <col min="11121" max="11121" width="0" style="1" hidden="1" customWidth="1"/>
    <col min="11122" max="11122" width="1.85546875" style="1" customWidth="1"/>
    <col min="11123" max="11123" width="0" style="1" hidden="1" customWidth="1"/>
    <col min="11124" max="11125" width="1.140625" style="1"/>
    <col min="11126" max="11126" width="0.42578125" style="1" customWidth="1"/>
    <col min="11127" max="11130" width="1.140625" style="1"/>
    <col min="11131" max="11131" width="1.140625" style="1" customWidth="1"/>
    <col min="11132" max="11265" width="1.140625" style="1"/>
    <col min="11266" max="11266" width="3.140625" style="1" customWidth="1"/>
    <col min="11267" max="11267" width="4.85546875" style="1" customWidth="1"/>
    <col min="11268" max="11269" width="1.140625" style="1"/>
    <col min="11270" max="11270" width="7.85546875" style="1" customWidth="1"/>
    <col min="11271" max="11275" width="1.140625" style="1"/>
    <col min="11276" max="11276" width="4" style="1" customWidth="1"/>
    <col min="11277" max="11277" width="1.7109375" style="1" customWidth="1"/>
    <col min="11278" max="11284" width="1.140625" style="1"/>
    <col min="11285" max="11285" width="0.42578125" style="1" customWidth="1"/>
    <col min="11286" max="11286" width="0" style="1" hidden="1" customWidth="1"/>
    <col min="11287" max="11287" width="0.42578125" style="1" customWidth="1"/>
    <col min="11288" max="11288" width="0.28515625" style="1" customWidth="1"/>
    <col min="11289" max="11290" width="1.140625" style="1"/>
    <col min="11291" max="11291" width="0.28515625" style="1" customWidth="1"/>
    <col min="11292" max="11292" width="0.42578125" style="1" customWidth="1"/>
    <col min="11293" max="11293" width="0.5703125" style="1" customWidth="1"/>
    <col min="11294" max="11294" width="0" style="1" hidden="1" customWidth="1"/>
    <col min="11295" max="11295" width="1.140625" style="1"/>
    <col min="11296" max="11296" width="2.85546875" style="1" customWidth="1"/>
    <col min="11297" max="11297" width="1.140625" style="1"/>
    <col min="11298" max="11298" width="1.85546875" style="1" customWidth="1"/>
    <col min="11299" max="11307" width="1.140625" style="1"/>
    <col min="11308" max="11308" width="2.28515625" style="1" customWidth="1"/>
    <col min="11309" max="11309" width="2.5703125" style="1" customWidth="1"/>
    <col min="11310" max="11310" width="1.85546875" style="1" customWidth="1"/>
    <col min="11311" max="11311" width="2.42578125" style="1" customWidth="1"/>
    <col min="11312" max="11313" width="2.85546875" style="1" customWidth="1"/>
    <col min="11314" max="11319" width="1.140625" style="1"/>
    <col min="11320" max="11320" width="1.85546875" style="1" customWidth="1"/>
    <col min="11321" max="11324" width="1.140625" style="1"/>
    <col min="11325" max="11325" width="0.28515625" style="1" customWidth="1"/>
    <col min="11326" max="11326" width="1.140625" style="1" customWidth="1"/>
    <col min="11327" max="11327" width="1.140625" style="1"/>
    <col min="11328" max="11328" width="1.5703125" style="1" customWidth="1"/>
    <col min="11329" max="11329" width="0.7109375" style="1" customWidth="1"/>
    <col min="11330" max="11331" width="0" style="1" hidden="1" customWidth="1"/>
    <col min="11332" max="11333" width="1.140625" style="1"/>
    <col min="11334" max="11334" width="1" style="1" customWidth="1"/>
    <col min="11335" max="11335" width="0" style="1" hidden="1" customWidth="1"/>
    <col min="11336" max="11344" width="1.140625" style="1"/>
    <col min="11345" max="11345" width="1.85546875" style="1" customWidth="1"/>
    <col min="11346" max="11348" width="1.140625" style="1"/>
    <col min="11349" max="11349" width="0" style="1" hidden="1" customWidth="1"/>
    <col min="11350" max="11350" width="1" style="1" customWidth="1"/>
    <col min="11351" max="11351" width="1.140625" style="1"/>
    <col min="11352" max="11352" width="0.42578125" style="1" customWidth="1"/>
    <col min="11353" max="11353" width="0" style="1" hidden="1" customWidth="1"/>
    <col min="11354" max="11354" width="1.85546875" style="1" customWidth="1"/>
    <col min="11355" max="11355" width="0" style="1" hidden="1" customWidth="1"/>
    <col min="11356" max="11357" width="1.140625" style="1"/>
    <col min="11358" max="11358" width="0.42578125" style="1" customWidth="1"/>
    <col min="11359" max="11368" width="1.140625" style="1"/>
    <col min="11369" max="11369" width="1.7109375" style="1" customWidth="1"/>
    <col min="11370" max="11371" width="1.140625" style="1"/>
    <col min="11372" max="11372" width="1.42578125" style="1" customWidth="1"/>
    <col min="11373" max="11374" width="0.140625" style="1" customWidth="1"/>
    <col min="11375" max="11375" width="1.140625" style="1"/>
    <col min="11376" max="11376" width="0.28515625" style="1" customWidth="1"/>
    <col min="11377" max="11377" width="0" style="1" hidden="1" customWidth="1"/>
    <col min="11378" max="11378" width="1.85546875" style="1" customWidth="1"/>
    <col min="11379" max="11379" width="0" style="1" hidden="1" customWidth="1"/>
    <col min="11380" max="11381" width="1.140625" style="1"/>
    <col min="11382" max="11382" width="0.42578125" style="1" customWidth="1"/>
    <col min="11383" max="11386" width="1.140625" style="1"/>
    <col min="11387" max="11387" width="1.140625" style="1" customWidth="1"/>
    <col min="11388" max="11521" width="1.140625" style="1"/>
    <col min="11522" max="11522" width="3.140625" style="1" customWidth="1"/>
    <col min="11523" max="11523" width="4.85546875" style="1" customWidth="1"/>
    <col min="11524" max="11525" width="1.140625" style="1"/>
    <col min="11526" max="11526" width="7.85546875" style="1" customWidth="1"/>
    <col min="11527" max="11531" width="1.140625" style="1"/>
    <col min="11532" max="11532" width="4" style="1" customWidth="1"/>
    <col min="11533" max="11533" width="1.7109375" style="1" customWidth="1"/>
    <col min="11534" max="11540" width="1.140625" style="1"/>
    <col min="11541" max="11541" width="0.42578125" style="1" customWidth="1"/>
    <col min="11542" max="11542" width="0" style="1" hidden="1" customWidth="1"/>
    <col min="11543" max="11543" width="0.42578125" style="1" customWidth="1"/>
    <col min="11544" max="11544" width="0.28515625" style="1" customWidth="1"/>
    <col min="11545" max="11546" width="1.140625" style="1"/>
    <col min="11547" max="11547" width="0.28515625" style="1" customWidth="1"/>
    <col min="11548" max="11548" width="0.42578125" style="1" customWidth="1"/>
    <col min="11549" max="11549" width="0.5703125" style="1" customWidth="1"/>
    <col min="11550" max="11550" width="0" style="1" hidden="1" customWidth="1"/>
    <col min="11551" max="11551" width="1.140625" style="1"/>
    <col min="11552" max="11552" width="2.85546875" style="1" customWidth="1"/>
    <col min="11553" max="11553" width="1.140625" style="1"/>
    <col min="11554" max="11554" width="1.85546875" style="1" customWidth="1"/>
    <col min="11555" max="11563" width="1.140625" style="1"/>
    <col min="11564" max="11564" width="2.28515625" style="1" customWidth="1"/>
    <col min="11565" max="11565" width="2.5703125" style="1" customWidth="1"/>
    <col min="11566" max="11566" width="1.85546875" style="1" customWidth="1"/>
    <col min="11567" max="11567" width="2.42578125" style="1" customWidth="1"/>
    <col min="11568" max="11569" width="2.85546875" style="1" customWidth="1"/>
    <col min="11570" max="11575" width="1.140625" style="1"/>
    <col min="11576" max="11576" width="1.85546875" style="1" customWidth="1"/>
    <col min="11577" max="11580" width="1.140625" style="1"/>
    <col min="11581" max="11581" width="0.28515625" style="1" customWidth="1"/>
    <col min="11582" max="11582" width="1.140625" style="1" customWidth="1"/>
    <col min="11583" max="11583" width="1.140625" style="1"/>
    <col min="11584" max="11584" width="1.5703125" style="1" customWidth="1"/>
    <col min="11585" max="11585" width="0.7109375" style="1" customWidth="1"/>
    <col min="11586" max="11587" width="0" style="1" hidden="1" customWidth="1"/>
    <col min="11588" max="11589" width="1.140625" style="1"/>
    <col min="11590" max="11590" width="1" style="1" customWidth="1"/>
    <col min="11591" max="11591" width="0" style="1" hidden="1" customWidth="1"/>
    <col min="11592" max="11600" width="1.140625" style="1"/>
    <col min="11601" max="11601" width="1.85546875" style="1" customWidth="1"/>
    <col min="11602" max="11604" width="1.140625" style="1"/>
    <col min="11605" max="11605" width="0" style="1" hidden="1" customWidth="1"/>
    <col min="11606" max="11606" width="1" style="1" customWidth="1"/>
    <col min="11607" max="11607" width="1.140625" style="1"/>
    <col min="11608" max="11608" width="0.42578125" style="1" customWidth="1"/>
    <col min="11609" max="11609" width="0" style="1" hidden="1" customWidth="1"/>
    <col min="11610" max="11610" width="1.85546875" style="1" customWidth="1"/>
    <col min="11611" max="11611" width="0" style="1" hidden="1" customWidth="1"/>
    <col min="11612" max="11613" width="1.140625" style="1"/>
    <col min="11614" max="11614" width="0.42578125" style="1" customWidth="1"/>
    <col min="11615" max="11624" width="1.140625" style="1"/>
    <col min="11625" max="11625" width="1.7109375" style="1" customWidth="1"/>
    <col min="11626" max="11627" width="1.140625" style="1"/>
    <col min="11628" max="11628" width="1.42578125" style="1" customWidth="1"/>
    <col min="11629" max="11630" width="0.140625" style="1" customWidth="1"/>
    <col min="11631" max="11631" width="1.140625" style="1"/>
    <col min="11632" max="11632" width="0.28515625" style="1" customWidth="1"/>
    <col min="11633" max="11633" width="0" style="1" hidden="1" customWidth="1"/>
    <col min="11634" max="11634" width="1.85546875" style="1" customWidth="1"/>
    <col min="11635" max="11635" width="0" style="1" hidden="1" customWidth="1"/>
    <col min="11636" max="11637" width="1.140625" style="1"/>
    <col min="11638" max="11638" width="0.42578125" style="1" customWidth="1"/>
    <col min="11639" max="11642" width="1.140625" style="1"/>
    <col min="11643" max="11643" width="1.140625" style="1" customWidth="1"/>
    <col min="11644" max="11777" width="1.140625" style="1"/>
    <col min="11778" max="11778" width="3.140625" style="1" customWidth="1"/>
    <col min="11779" max="11779" width="4.85546875" style="1" customWidth="1"/>
    <col min="11780" max="11781" width="1.140625" style="1"/>
    <col min="11782" max="11782" width="7.85546875" style="1" customWidth="1"/>
    <col min="11783" max="11787" width="1.140625" style="1"/>
    <col min="11788" max="11788" width="4" style="1" customWidth="1"/>
    <col min="11789" max="11789" width="1.7109375" style="1" customWidth="1"/>
    <col min="11790" max="11796" width="1.140625" style="1"/>
    <col min="11797" max="11797" width="0.42578125" style="1" customWidth="1"/>
    <col min="11798" max="11798" width="0" style="1" hidden="1" customWidth="1"/>
    <col min="11799" max="11799" width="0.42578125" style="1" customWidth="1"/>
    <col min="11800" max="11800" width="0.28515625" style="1" customWidth="1"/>
    <col min="11801" max="11802" width="1.140625" style="1"/>
    <col min="11803" max="11803" width="0.28515625" style="1" customWidth="1"/>
    <col min="11804" max="11804" width="0.42578125" style="1" customWidth="1"/>
    <col min="11805" max="11805" width="0.5703125" style="1" customWidth="1"/>
    <col min="11806" max="11806" width="0" style="1" hidden="1" customWidth="1"/>
    <col min="11807" max="11807" width="1.140625" style="1"/>
    <col min="11808" max="11808" width="2.85546875" style="1" customWidth="1"/>
    <col min="11809" max="11809" width="1.140625" style="1"/>
    <col min="11810" max="11810" width="1.85546875" style="1" customWidth="1"/>
    <col min="11811" max="11819" width="1.140625" style="1"/>
    <col min="11820" max="11820" width="2.28515625" style="1" customWidth="1"/>
    <col min="11821" max="11821" width="2.5703125" style="1" customWidth="1"/>
    <col min="11822" max="11822" width="1.85546875" style="1" customWidth="1"/>
    <col min="11823" max="11823" width="2.42578125" style="1" customWidth="1"/>
    <col min="11824" max="11825" width="2.85546875" style="1" customWidth="1"/>
    <col min="11826" max="11831" width="1.140625" style="1"/>
    <col min="11832" max="11832" width="1.85546875" style="1" customWidth="1"/>
    <col min="11833" max="11836" width="1.140625" style="1"/>
    <col min="11837" max="11837" width="0.28515625" style="1" customWidth="1"/>
    <col min="11838" max="11838" width="1.140625" style="1" customWidth="1"/>
    <col min="11839" max="11839" width="1.140625" style="1"/>
    <col min="11840" max="11840" width="1.5703125" style="1" customWidth="1"/>
    <col min="11841" max="11841" width="0.7109375" style="1" customWidth="1"/>
    <col min="11842" max="11843" width="0" style="1" hidden="1" customWidth="1"/>
    <col min="11844" max="11845" width="1.140625" style="1"/>
    <col min="11846" max="11846" width="1" style="1" customWidth="1"/>
    <col min="11847" max="11847" width="0" style="1" hidden="1" customWidth="1"/>
    <col min="11848" max="11856" width="1.140625" style="1"/>
    <col min="11857" max="11857" width="1.85546875" style="1" customWidth="1"/>
    <col min="11858" max="11860" width="1.140625" style="1"/>
    <col min="11861" max="11861" width="0" style="1" hidden="1" customWidth="1"/>
    <col min="11862" max="11862" width="1" style="1" customWidth="1"/>
    <col min="11863" max="11863" width="1.140625" style="1"/>
    <col min="11864" max="11864" width="0.42578125" style="1" customWidth="1"/>
    <col min="11865" max="11865" width="0" style="1" hidden="1" customWidth="1"/>
    <col min="11866" max="11866" width="1.85546875" style="1" customWidth="1"/>
    <col min="11867" max="11867" width="0" style="1" hidden="1" customWidth="1"/>
    <col min="11868" max="11869" width="1.140625" style="1"/>
    <col min="11870" max="11870" width="0.42578125" style="1" customWidth="1"/>
    <col min="11871" max="11880" width="1.140625" style="1"/>
    <col min="11881" max="11881" width="1.7109375" style="1" customWidth="1"/>
    <col min="11882" max="11883" width="1.140625" style="1"/>
    <col min="11884" max="11884" width="1.42578125" style="1" customWidth="1"/>
    <col min="11885" max="11886" width="0.140625" style="1" customWidth="1"/>
    <col min="11887" max="11887" width="1.140625" style="1"/>
    <col min="11888" max="11888" width="0.28515625" style="1" customWidth="1"/>
    <col min="11889" max="11889" width="0" style="1" hidden="1" customWidth="1"/>
    <col min="11890" max="11890" width="1.85546875" style="1" customWidth="1"/>
    <col min="11891" max="11891" width="0" style="1" hidden="1" customWidth="1"/>
    <col min="11892" max="11893" width="1.140625" style="1"/>
    <col min="11894" max="11894" width="0.42578125" style="1" customWidth="1"/>
    <col min="11895" max="11898" width="1.140625" style="1"/>
    <col min="11899" max="11899" width="1.140625" style="1" customWidth="1"/>
    <col min="11900" max="12033" width="1.140625" style="1"/>
    <col min="12034" max="12034" width="3.140625" style="1" customWidth="1"/>
    <col min="12035" max="12035" width="4.85546875" style="1" customWidth="1"/>
    <col min="12036" max="12037" width="1.140625" style="1"/>
    <col min="12038" max="12038" width="7.85546875" style="1" customWidth="1"/>
    <col min="12039" max="12043" width="1.140625" style="1"/>
    <col min="12044" max="12044" width="4" style="1" customWidth="1"/>
    <col min="12045" max="12045" width="1.7109375" style="1" customWidth="1"/>
    <col min="12046" max="12052" width="1.140625" style="1"/>
    <col min="12053" max="12053" width="0.42578125" style="1" customWidth="1"/>
    <col min="12054" max="12054" width="0" style="1" hidden="1" customWidth="1"/>
    <col min="12055" max="12055" width="0.42578125" style="1" customWidth="1"/>
    <col min="12056" max="12056" width="0.28515625" style="1" customWidth="1"/>
    <col min="12057" max="12058" width="1.140625" style="1"/>
    <col min="12059" max="12059" width="0.28515625" style="1" customWidth="1"/>
    <col min="12060" max="12060" width="0.42578125" style="1" customWidth="1"/>
    <col min="12061" max="12061" width="0.5703125" style="1" customWidth="1"/>
    <col min="12062" max="12062" width="0" style="1" hidden="1" customWidth="1"/>
    <col min="12063" max="12063" width="1.140625" style="1"/>
    <col min="12064" max="12064" width="2.85546875" style="1" customWidth="1"/>
    <col min="12065" max="12065" width="1.140625" style="1"/>
    <col min="12066" max="12066" width="1.85546875" style="1" customWidth="1"/>
    <col min="12067" max="12075" width="1.140625" style="1"/>
    <col min="12076" max="12076" width="2.28515625" style="1" customWidth="1"/>
    <col min="12077" max="12077" width="2.5703125" style="1" customWidth="1"/>
    <col min="12078" max="12078" width="1.85546875" style="1" customWidth="1"/>
    <col min="12079" max="12079" width="2.42578125" style="1" customWidth="1"/>
    <col min="12080" max="12081" width="2.85546875" style="1" customWidth="1"/>
    <col min="12082" max="12087" width="1.140625" style="1"/>
    <col min="12088" max="12088" width="1.85546875" style="1" customWidth="1"/>
    <col min="12089" max="12092" width="1.140625" style="1"/>
    <col min="12093" max="12093" width="0.28515625" style="1" customWidth="1"/>
    <col min="12094" max="12094" width="1.140625" style="1" customWidth="1"/>
    <col min="12095" max="12095" width="1.140625" style="1"/>
    <col min="12096" max="12096" width="1.5703125" style="1" customWidth="1"/>
    <col min="12097" max="12097" width="0.7109375" style="1" customWidth="1"/>
    <col min="12098" max="12099" width="0" style="1" hidden="1" customWidth="1"/>
    <col min="12100" max="12101" width="1.140625" style="1"/>
    <col min="12102" max="12102" width="1" style="1" customWidth="1"/>
    <col min="12103" max="12103" width="0" style="1" hidden="1" customWidth="1"/>
    <col min="12104" max="12112" width="1.140625" style="1"/>
    <col min="12113" max="12113" width="1.85546875" style="1" customWidth="1"/>
    <col min="12114" max="12116" width="1.140625" style="1"/>
    <col min="12117" max="12117" width="0" style="1" hidden="1" customWidth="1"/>
    <col min="12118" max="12118" width="1" style="1" customWidth="1"/>
    <col min="12119" max="12119" width="1.140625" style="1"/>
    <col min="12120" max="12120" width="0.42578125" style="1" customWidth="1"/>
    <col min="12121" max="12121" width="0" style="1" hidden="1" customWidth="1"/>
    <col min="12122" max="12122" width="1.85546875" style="1" customWidth="1"/>
    <col min="12123" max="12123" width="0" style="1" hidden="1" customWidth="1"/>
    <col min="12124" max="12125" width="1.140625" style="1"/>
    <col min="12126" max="12126" width="0.42578125" style="1" customWidth="1"/>
    <col min="12127" max="12136" width="1.140625" style="1"/>
    <col min="12137" max="12137" width="1.7109375" style="1" customWidth="1"/>
    <col min="12138" max="12139" width="1.140625" style="1"/>
    <col min="12140" max="12140" width="1.42578125" style="1" customWidth="1"/>
    <col min="12141" max="12142" width="0.140625" style="1" customWidth="1"/>
    <col min="12143" max="12143" width="1.140625" style="1"/>
    <col min="12144" max="12144" width="0.28515625" style="1" customWidth="1"/>
    <col min="12145" max="12145" width="0" style="1" hidden="1" customWidth="1"/>
    <col min="12146" max="12146" width="1.85546875" style="1" customWidth="1"/>
    <col min="12147" max="12147" width="0" style="1" hidden="1" customWidth="1"/>
    <col min="12148" max="12149" width="1.140625" style="1"/>
    <col min="12150" max="12150" width="0.42578125" style="1" customWidth="1"/>
    <col min="12151" max="12154" width="1.140625" style="1"/>
    <col min="12155" max="12155" width="1.140625" style="1" customWidth="1"/>
    <col min="12156" max="12289" width="1.140625" style="1"/>
    <col min="12290" max="12290" width="3.140625" style="1" customWidth="1"/>
    <col min="12291" max="12291" width="4.85546875" style="1" customWidth="1"/>
    <col min="12292" max="12293" width="1.140625" style="1"/>
    <col min="12294" max="12294" width="7.85546875" style="1" customWidth="1"/>
    <col min="12295" max="12299" width="1.140625" style="1"/>
    <col min="12300" max="12300" width="4" style="1" customWidth="1"/>
    <col min="12301" max="12301" width="1.7109375" style="1" customWidth="1"/>
    <col min="12302" max="12308" width="1.140625" style="1"/>
    <col min="12309" max="12309" width="0.42578125" style="1" customWidth="1"/>
    <col min="12310" max="12310" width="0" style="1" hidden="1" customWidth="1"/>
    <col min="12311" max="12311" width="0.42578125" style="1" customWidth="1"/>
    <col min="12312" max="12312" width="0.28515625" style="1" customWidth="1"/>
    <col min="12313" max="12314" width="1.140625" style="1"/>
    <col min="12315" max="12315" width="0.28515625" style="1" customWidth="1"/>
    <col min="12316" max="12316" width="0.42578125" style="1" customWidth="1"/>
    <col min="12317" max="12317" width="0.5703125" style="1" customWidth="1"/>
    <col min="12318" max="12318" width="0" style="1" hidden="1" customWidth="1"/>
    <col min="12319" max="12319" width="1.140625" style="1"/>
    <col min="12320" max="12320" width="2.85546875" style="1" customWidth="1"/>
    <col min="12321" max="12321" width="1.140625" style="1"/>
    <col min="12322" max="12322" width="1.85546875" style="1" customWidth="1"/>
    <col min="12323" max="12331" width="1.140625" style="1"/>
    <col min="12332" max="12332" width="2.28515625" style="1" customWidth="1"/>
    <col min="12333" max="12333" width="2.5703125" style="1" customWidth="1"/>
    <col min="12334" max="12334" width="1.85546875" style="1" customWidth="1"/>
    <col min="12335" max="12335" width="2.42578125" style="1" customWidth="1"/>
    <col min="12336" max="12337" width="2.85546875" style="1" customWidth="1"/>
    <col min="12338" max="12343" width="1.140625" style="1"/>
    <col min="12344" max="12344" width="1.85546875" style="1" customWidth="1"/>
    <col min="12345" max="12348" width="1.140625" style="1"/>
    <col min="12349" max="12349" width="0.28515625" style="1" customWidth="1"/>
    <col min="12350" max="12350" width="1.140625" style="1" customWidth="1"/>
    <col min="12351" max="12351" width="1.140625" style="1"/>
    <col min="12352" max="12352" width="1.5703125" style="1" customWidth="1"/>
    <col min="12353" max="12353" width="0.7109375" style="1" customWidth="1"/>
    <col min="12354" max="12355" width="0" style="1" hidden="1" customWidth="1"/>
    <col min="12356" max="12357" width="1.140625" style="1"/>
    <col min="12358" max="12358" width="1" style="1" customWidth="1"/>
    <col min="12359" max="12359" width="0" style="1" hidden="1" customWidth="1"/>
    <col min="12360" max="12368" width="1.140625" style="1"/>
    <col min="12369" max="12369" width="1.85546875" style="1" customWidth="1"/>
    <col min="12370" max="12372" width="1.140625" style="1"/>
    <col min="12373" max="12373" width="0" style="1" hidden="1" customWidth="1"/>
    <col min="12374" max="12374" width="1" style="1" customWidth="1"/>
    <col min="12375" max="12375" width="1.140625" style="1"/>
    <col min="12376" max="12376" width="0.42578125" style="1" customWidth="1"/>
    <col min="12377" max="12377" width="0" style="1" hidden="1" customWidth="1"/>
    <col min="12378" max="12378" width="1.85546875" style="1" customWidth="1"/>
    <col min="12379" max="12379" width="0" style="1" hidden="1" customWidth="1"/>
    <col min="12380" max="12381" width="1.140625" style="1"/>
    <col min="12382" max="12382" width="0.42578125" style="1" customWidth="1"/>
    <col min="12383" max="12392" width="1.140625" style="1"/>
    <col min="12393" max="12393" width="1.7109375" style="1" customWidth="1"/>
    <col min="12394" max="12395" width="1.140625" style="1"/>
    <col min="12396" max="12396" width="1.42578125" style="1" customWidth="1"/>
    <col min="12397" max="12398" width="0.140625" style="1" customWidth="1"/>
    <col min="12399" max="12399" width="1.140625" style="1"/>
    <col min="12400" max="12400" width="0.28515625" style="1" customWidth="1"/>
    <col min="12401" max="12401" width="0" style="1" hidden="1" customWidth="1"/>
    <col min="12402" max="12402" width="1.85546875" style="1" customWidth="1"/>
    <col min="12403" max="12403" width="0" style="1" hidden="1" customWidth="1"/>
    <col min="12404" max="12405" width="1.140625" style="1"/>
    <col min="12406" max="12406" width="0.42578125" style="1" customWidth="1"/>
    <col min="12407" max="12410" width="1.140625" style="1"/>
    <col min="12411" max="12411" width="1.140625" style="1" customWidth="1"/>
    <col min="12412" max="12545" width="1.140625" style="1"/>
    <col min="12546" max="12546" width="3.140625" style="1" customWidth="1"/>
    <col min="12547" max="12547" width="4.85546875" style="1" customWidth="1"/>
    <col min="12548" max="12549" width="1.140625" style="1"/>
    <col min="12550" max="12550" width="7.85546875" style="1" customWidth="1"/>
    <col min="12551" max="12555" width="1.140625" style="1"/>
    <col min="12556" max="12556" width="4" style="1" customWidth="1"/>
    <col min="12557" max="12557" width="1.7109375" style="1" customWidth="1"/>
    <col min="12558" max="12564" width="1.140625" style="1"/>
    <col min="12565" max="12565" width="0.42578125" style="1" customWidth="1"/>
    <col min="12566" max="12566" width="0" style="1" hidden="1" customWidth="1"/>
    <col min="12567" max="12567" width="0.42578125" style="1" customWidth="1"/>
    <col min="12568" max="12568" width="0.28515625" style="1" customWidth="1"/>
    <col min="12569" max="12570" width="1.140625" style="1"/>
    <col min="12571" max="12571" width="0.28515625" style="1" customWidth="1"/>
    <col min="12572" max="12572" width="0.42578125" style="1" customWidth="1"/>
    <col min="12573" max="12573" width="0.5703125" style="1" customWidth="1"/>
    <col min="12574" max="12574" width="0" style="1" hidden="1" customWidth="1"/>
    <col min="12575" max="12575" width="1.140625" style="1"/>
    <col min="12576" max="12576" width="2.85546875" style="1" customWidth="1"/>
    <col min="12577" max="12577" width="1.140625" style="1"/>
    <col min="12578" max="12578" width="1.85546875" style="1" customWidth="1"/>
    <col min="12579" max="12587" width="1.140625" style="1"/>
    <col min="12588" max="12588" width="2.28515625" style="1" customWidth="1"/>
    <col min="12589" max="12589" width="2.5703125" style="1" customWidth="1"/>
    <col min="12590" max="12590" width="1.85546875" style="1" customWidth="1"/>
    <col min="12591" max="12591" width="2.42578125" style="1" customWidth="1"/>
    <col min="12592" max="12593" width="2.85546875" style="1" customWidth="1"/>
    <col min="12594" max="12599" width="1.140625" style="1"/>
    <col min="12600" max="12600" width="1.85546875" style="1" customWidth="1"/>
    <col min="12601" max="12604" width="1.140625" style="1"/>
    <col min="12605" max="12605" width="0.28515625" style="1" customWidth="1"/>
    <col min="12606" max="12606" width="1.140625" style="1" customWidth="1"/>
    <col min="12607" max="12607" width="1.140625" style="1"/>
    <col min="12608" max="12608" width="1.5703125" style="1" customWidth="1"/>
    <col min="12609" max="12609" width="0.7109375" style="1" customWidth="1"/>
    <col min="12610" max="12611" width="0" style="1" hidden="1" customWidth="1"/>
    <col min="12612" max="12613" width="1.140625" style="1"/>
    <col min="12614" max="12614" width="1" style="1" customWidth="1"/>
    <col min="12615" max="12615" width="0" style="1" hidden="1" customWidth="1"/>
    <col min="12616" max="12624" width="1.140625" style="1"/>
    <col min="12625" max="12625" width="1.85546875" style="1" customWidth="1"/>
    <col min="12626" max="12628" width="1.140625" style="1"/>
    <col min="12629" max="12629" width="0" style="1" hidden="1" customWidth="1"/>
    <col min="12630" max="12630" width="1" style="1" customWidth="1"/>
    <col min="12631" max="12631" width="1.140625" style="1"/>
    <col min="12632" max="12632" width="0.42578125" style="1" customWidth="1"/>
    <col min="12633" max="12633" width="0" style="1" hidden="1" customWidth="1"/>
    <col min="12634" max="12634" width="1.85546875" style="1" customWidth="1"/>
    <col min="12635" max="12635" width="0" style="1" hidden="1" customWidth="1"/>
    <col min="12636" max="12637" width="1.140625" style="1"/>
    <col min="12638" max="12638" width="0.42578125" style="1" customWidth="1"/>
    <col min="12639" max="12648" width="1.140625" style="1"/>
    <col min="12649" max="12649" width="1.7109375" style="1" customWidth="1"/>
    <col min="12650" max="12651" width="1.140625" style="1"/>
    <col min="12652" max="12652" width="1.42578125" style="1" customWidth="1"/>
    <col min="12653" max="12654" width="0.140625" style="1" customWidth="1"/>
    <col min="12655" max="12655" width="1.140625" style="1"/>
    <col min="12656" max="12656" width="0.28515625" style="1" customWidth="1"/>
    <col min="12657" max="12657" width="0" style="1" hidden="1" customWidth="1"/>
    <col min="12658" max="12658" width="1.85546875" style="1" customWidth="1"/>
    <col min="12659" max="12659" width="0" style="1" hidden="1" customWidth="1"/>
    <col min="12660" max="12661" width="1.140625" style="1"/>
    <col min="12662" max="12662" width="0.42578125" style="1" customWidth="1"/>
    <col min="12663" max="12666" width="1.140625" style="1"/>
    <col min="12667" max="12667" width="1.140625" style="1" customWidth="1"/>
    <col min="12668" max="12801" width="1.140625" style="1"/>
    <col min="12802" max="12802" width="3.140625" style="1" customWidth="1"/>
    <col min="12803" max="12803" width="4.85546875" style="1" customWidth="1"/>
    <col min="12804" max="12805" width="1.140625" style="1"/>
    <col min="12806" max="12806" width="7.85546875" style="1" customWidth="1"/>
    <col min="12807" max="12811" width="1.140625" style="1"/>
    <col min="12812" max="12812" width="4" style="1" customWidth="1"/>
    <col min="12813" max="12813" width="1.7109375" style="1" customWidth="1"/>
    <col min="12814" max="12820" width="1.140625" style="1"/>
    <col min="12821" max="12821" width="0.42578125" style="1" customWidth="1"/>
    <col min="12822" max="12822" width="0" style="1" hidden="1" customWidth="1"/>
    <col min="12823" max="12823" width="0.42578125" style="1" customWidth="1"/>
    <col min="12824" max="12824" width="0.28515625" style="1" customWidth="1"/>
    <col min="12825" max="12826" width="1.140625" style="1"/>
    <col min="12827" max="12827" width="0.28515625" style="1" customWidth="1"/>
    <col min="12828" max="12828" width="0.42578125" style="1" customWidth="1"/>
    <col min="12829" max="12829" width="0.5703125" style="1" customWidth="1"/>
    <col min="12830" max="12830" width="0" style="1" hidden="1" customWidth="1"/>
    <col min="12831" max="12831" width="1.140625" style="1"/>
    <col min="12832" max="12832" width="2.85546875" style="1" customWidth="1"/>
    <col min="12833" max="12833" width="1.140625" style="1"/>
    <col min="12834" max="12834" width="1.85546875" style="1" customWidth="1"/>
    <col min="12835" max="12843" width="1.140625" style="1"/>
    <col min="12844" max="12844" width="2.28515625" style="1" customWidth="1"/>
    <col min="12845" max="12845" width="2.5703125" style="1" customWidth="1"/>
    <col min="12846" max="12846" width="1.85546875" style="1" customWidth="1"/>
    <col min="12847" max="12847" width="2.42578125" style="1" customWidth="1"/>
    <col min="12848" max="12849" width="2.85546875" style="1" customWidth="1"/>
    <col min="12850" max="12855" width="1.140625" style="1"/>
    <col min="12856" max="12856" width="1.85546875" style="1" customWidth="1"/>
    <col min="12857" max="12860" width="1.140625" style="1"/>
    <col min="12861" max="12861" width="0.28515625" style="1" customWidth="1"/>
    <col min="12862" max="12862" width="1.140625" style="1" customWidth="1"/>
    <col min="12863" max="12863" width="1.140625" style="1"/>
    <col min="12864" max="12864" width="1.5703125" style="1" customWidth="1"/>
    <col min="12865" max="12865" width="0.7109375" style="1" customWidth="1"/>
    <col min="12866" max="12867" width="0" style="1" hidden="1" customWidth="1"/>
    <col min="12868" max="12869" width="1.140625" style="1"/>
    <col min="12870" max="12870" width="1" style="1" customWidth="1"/>
    <col min="12871" max="12871" width="0" style="1" hidden="1" customWidth="1"/>
    <col min="12872" max="12880" width="1.140625" style="1"/>
    <col min="12881" max="12881" width="1.85546875" style="1" customWidth="1"/>
    <col min="12882" max="12884" width="1.140625" style="1"/>
    <col min="12885" max="12885" width="0" style="1" hidden="1" customWidth="1"/>
    <col min="12886" max="12886" width="1" style="1" customWidth="1"/>
    <col min="12887" max="12887" width="1.140625" style="1"/>
    <col min="12888" max="12888" width="0.42578125" style="1" customWidth="1"/>
    <col min="12889" max="12889" width="0" style="1" hidden="1" customWidth="1"/>
    <col min="12890" max="12890" width="1.85546875" style="1" customWidth="1"/>
    <col min="12891" max="12891" width="0" style="1" hidden="1" customWidth="1"/>
    <col min="12892" max="12893" width="1.140625" style="1"/>
    <col min="12894" max="12894" width="0.42578125" style="1" customWidth="1"/>
    <col min="12895" max="12904" width="1.140625" style="1"/>
    <col min="12905" max="12905" width="1.7109375" style="1" customWidth="1"/>
    <col min="12906" max="12907" width="1.140625" style="1"/>
    <col min="12908" max="12908" width="1.42578125" style="1" customWidth="1"/>
    <col min="12909" max="12910" width="0.140625" style="1" customWidth="1"/>
    <col min="12911" max="12911" width="1.140625" style="1"/>
    <col min="12912" max="12912" width="0.28515625" style="1" customWidth="1"/>
    <col min="12913" max="12913" width="0" style="1" hidden="1" customWidth="1"/>
    <col min="12914" max="12914" width="1.85546875" style="1" customWidth="1"/>
    <col min="12915" max="12915" width="0" style="1" hidden="1" customWidth="1"/>
    <col min="12916" max="12917" width="1.140625" style="1"/>
    <col min="12918" max="12918" width="0.42578125" style="1" customWidth="1"/>
    <col min="12919" max="12922" width="1.140625" style="1"/>
    <col min="12923" max="12923" width="1.140625" style="1" customWidth="1"/>
    <col min="12924" max="13057" width="1.140625" style="1"/>
    <col min="13058" max="13058" width="3.140625" style="1" customWidth="1"/>
    <col min="13059" max="13059" width="4.85546875" style="1" customWidth="1"/>
    <col min="13060" max="13061" width="1.140625" style="1"/>
    <col min="13062" max="13062" width="7.85546875" style="1" customWidth="1"/>
    <col min="13063" max="13067" width="1.140625" style="1"/>
    <col min="13068" max="13068" width="4" style="1" customWidth="1"/>
    <col min="13069" max="13069" width="1.7109375" style="1" customWidth="1"/>
    <col min="13070" max="13076" width="1.140625" style="1"/>
    <col min="13077" max="13077" width="0.42578125" style="1" customWidth="1"/>
    <col min="13078" max="13078" width="0" style="1" hidden="1" customWidth="1"/>
    <col min="13079" max="13079" width="0.42578125" style="1" customWidth="1"/>
    <col min="13080" max="13080" width="0.28515625" style="1" customWidth="1"/>
    <col min="13081" max="13082" width="1.140625" style="1"/>
    <col min="13083" max="13083" width="0.28515625" style="1" customWidth="1"/>
    <col min="13084" max="13084" width="0.42578125" style="1" customWidth="1"/>
    <col min="13085" max="13085" width="0.5703125" style="1" customWidth="1"/>
    <col min="13086" max="13086" width="0" style="1" hidden="1" customWidth="1"/>
    <col min="13087" max="13087" width="1.140625" style="1"/>
    <col min="13088" max="13088" width="2.85546875" style="1" customWidth="1"/>
    <col min="13089" max="13089" width="1.140625" style="1"/>
    <col min="13090" max="13090" width="1.85546875" style="1" customWidth="1"/>
    <col min="13091" max="13099" width="1.140625" style="1"/>
    <col min="13100" max="13100" width="2.28515625" style="1" customWidth="1"/>
    <col min="13101" max="13101" width="2.5703125" style="1" customWidth="1"/>
    <col min="13102" max="13102" width="1.85546875" style="1" customWidth="1"/>
    <col min="13103" max="13103" width="2.42578125" style="1" customWidth="1"/>
    <col min="13104" max="13105" width="2.85546875" style="1" customWidth="1"/>
    <col min="13106" max="13111" width="1.140625" style="1"/>
    <col min="13112" max="13112" width="1.85546875" style="1" customWidth="1"/>
    <col min="13113" max="13116" width="1.140625" style="1"/>
    <col min="13117" max="13117" width="0.28515625" style="1" customWidth="1"/>
    <col min="13118" max="13118" width="1.140625" style="1" customWidth="1"/>
    <col min="13119" max="13119" width="1.140625" style="1"/>
    <col min="13120" max="13120" width="1.5703125" style="1" customWidth="1"/>
    <col min="13121" max="13121" width="0.7109375" style="1" customWidth="1"/>
    <col min="13122" max="13123" width="0" style="1" hidden="1" customWidth="1"/>
    <col min="13124" max="13125" width="1.140625" style="1"/>
    <col min="13126" max="13126" width="1" style="1" customWidth="1"/>
    <col min="13127" max="13127" width="0" style="1" hidden="1" customWidth="1"/>
    <col min="13128" max="13136" width="1.140625" style="1"/>
    <col min="13137" max="13137" width="1.85546875" style="1" customWidth="1"/>
    <col min="13138" max="13140" width="1.140625" style="1"/>
    <col min="13141" max="13141" width="0" style="1" hidden="1" customWidth="1"/>
    <col min="13142" max="13142" width="1" style="1" customWidth="1"/>
    <col min="13143" max="13143" width="1.140625" style="1"/>
    <col min="13144" max="13144" width="0.42578125" style="1" customWidth="1"/>
    <col min="13145" max="13145" width="0" style="1" hidden="1" customWidth="1"/>
    <col min="13146" max="13146" width="1.85546875" style="1" customWidth="1"/>
    <col min="13147" max="13147" width="0" style="1" hidden="1" customWidth="1"/>
    <col min="13148" max="13149" width="1.140625" style="1"/>
    <col min="13150" max="13150" width="0.42578125" style="1" customWidth="1"/>
    <col min="13151" max="13160" width="1.140625" style="1"/>
    <col min="13161" max="13161" width="1.7109375" style="1" customWidth="1"/>
    <col min="13162" max="13163" width="1.140625" style="1"/>
    <col min="13164" max="13164" width="1.42578125" style="1" customWidth="1"/>
    <col min="13165" max="13166" width="0.140625" style="1" customWidth="1"/>
    <col min="13167" max="13167" width="1.140625" style="1"/>
    <col min="13168" max="13168" width="0.28515625" style="1" customWidth="1"/>
    <col min="13169" max="13169" width="0" style="1" hidden="1" customWidth="1"/>
    <col min="13170" max="13170" width="1.85546875" style="1" customWidth="1"/>
    <col min="13171" max="13171" width="0" style="1" hidden="1" customWidth="1"/>
    <col min="13172" max="13173" width="1.140625" style="1"/>
    <col min="13174" max="13174" width="0.42578125" style="1" customWidth="1"/>
    <col min="13175" max="13178" width="1.140625" style="1"/>
    <col min="13179" max="13179" width="1.140625" style="1" customWidth="1"/>
    <col min="13180" max="13313" width="1.140625" style="1"/>
    <col min="13314" max="13314" width="3.140625" style="1" customWidth="1"/>
    <col min="13315" max="13315" width="4.85546875" style="1" customWidth="1"/>
    <col min="13316" max="13317" width="1.140625" style="1"/>
    <col min="13318" max="13318" width="7.85546875" style="1" customWidth="1"/>
    <col min="13319" max="13323" width="1.140625" style="1"/>
    <col min="13324" max="13324" width="4" style="1" customWidth="1"/>
    <col min="13325" max="13325" width="1.7109375" style="1" customWidth="1"/>
    <col min="13326" max="13332" width="1.140625" style="1"/>
    <col min="13333" max="13333" width="0.42578125" style="1" customWidth="1"/>
    <col min="13334" max="13334" width="0" style="1" hidden="1" customWidth="1"/>
    <col min="13335" max="13335" width="0.42578125" style="1" customWidth="1"/>
    <col min="13336" max="13336" width="0.28515625" style="1" customWidth="1"/>
    <col min="13337" max="13338" width="1.140625" style="1"/>
    <col min="13339" max="13339" width="0.28515625" style="1" customWidth="1"/>
    <col min="13340" max="13340" width="0.42578125" style="1" customWidth="1"/>
    <col min="13341" max="13341" width="0.5703125" style="1" customWidth="1"/>
    <col min="13342" max="13342" width="0" style="1" hidden="1" customWidth="1"/>
    <col min="13343" max="13343" width="1.140625" style="1"/>
    <col min="13344" max="13344" width="2.85546875" style="1" customWidth="1"/>
    <col min="13345" max="13345" width="1.140625" style="1"/>
    <col min="13346" max="13346" width="1.85546875" style="1" customWidth="1"/>
    <col min="13347" max="13355" width="1.140625" style="1"/>
    <col min="13356" max="13356" width="2.28515625" style="1" customWidth="1"/>
    <col min="13357" max="13357" width="2.5703125" style="1" customWidth="1"/>
    <col min="13358" max="13358" width="1.85546875" style="1" customWidth="1"/>
    <col min="13359" max="13359" width="2.42578125" style="1" customWidth="1"/>
    <col min="13360" max="13361" width="2.85546875" style="1" customWidth="1"/>
    <col min="13362" max="13367" width="1.140625" style="1"/>
    <col min="13368" max="13368" width="1.85546875" style="1" customWidth="1"/>
    <col min="13369" max="13372" width="1.140625" style="1"/>
    <col min="13373" max="13373" width="0.28515625" style="1" customWidth="1"/>
    <col min="13374" max="13374" width="1.140625" style="1" customWidth="1"/>
    <col min="13375" max="13375" width="1.140625" style="1"/>
    <col min="13376" max="13376" width="1.5703125" style="1" customWidth="1"/>
    <col min="13377" max="13377" width="0.7109375" style="1" customWidth="1"/>
    <col min="13378" max="13379" width="0" style="1" hidden="1" customWidth="1"/>
    <col min="13380" max="13381" width="1.140625" style="1"/>
    <col min="13382" max="13382" width="1" style="1" customWidth="1"/>
    <col min="13383" max="13383" width="0" style="1" hidden="1" customWidth="1"/>
    <col min="13384" max="13392" width="1.140625" style="1"/>
    <col min="13393" max="13393" width="1.85546875" style="1" customWidth="1"/>
    <col min="13394" max="13396" width="1.140625" style="1"/>
    <col min="13397" max="13397" width="0" style="1" hidden="1" customWidth="1"/>
    <col min="13398" max="13398" width="1" style="1" customWidth="1"/>
    <col min="13399" max="13399" width="1.140625" style="1"/>
    <col min="13400" max="13400" width="0.42578125" style="1" customWidth="1"/>
    <col min="13401" max="13401" width="0" style="1" hidden="1" customWidth="1"/>
    <col min="13402" max="13402" width="1.85546875" style="1" customWidth="1"/>
    <col min="13403" max="13403" width="0" style="1" hidden="1" customWidth="1"/>
    <col min="13404" max="13405" width="1.140625" style="1"/>
    <col min="13406" max="13406" width="0.42578125" style="1" customWidth="1"/>
    <col min="13407" max="13416" width="1.140625" style="1"/>
    <col min="13417" max="13417" width="1.7109375" style="1" customWidth="1"/>
    <col min="13418" max="13419" width="1.140625" style="1"/>
    <col min="13420" max="13420" width="1.42578125" style="1" customWidth="1"/>
    <col min="13421" max="13422" width="0.140625" style="1" customWidth="1"/>
    <col min="13423" max="13423" width="1.140625" style="1"/>
    <col min="13424" max="13424" width="0.28515625" style="1" customWidth="1"/>
    <col min="13425" max="13425" width="0" style="1" hidden="1" customWidth="1"/>
    <col min="13426" max="13426" width="1.85546875" style="1" customWidth="1"/>
    <col min="13427" max="13427" width="0" style="1" hidden="1" customWidth="1"/>
    <col min="13428" max="13429" width="1.140625" style="1"/>
    <col min="13430" max="13430" width="0.42578125" style="1" customWidth="1"/>
    <col min="13431" max="13434" width="1.140625" style="1"/>
    <col min="13435" max="13435" width="1.140625" style="1" customWidth="1"/>
    <col min="13436" max="13569" width="1.140625" style="1"/>
    <col min="13570" max="13570" width="3.140625" style="1" customWidth="1"/>
    <col min="13571" max="13571" width="4.85546875" style="1" customWidth="1"/>
    <col min="13572" max="13573" width="1.140625" style="1"/>
    <col min="13574" max="13574" width="7.85546875" style="1" customWidth="1"/>
    <col min="13575" max="13579" width="1.140625" style="1"/>
    <col min="13580" max="13580" width="4" style="1" customWidth="1"/>
    <col min="13581" max="13581" width="1.7109375" style="1" customWidth="1"/>
    <col min="13582" max="13588" width="1.140625" style="1"/>
    <col min="13589" max="13589" width="0.42578125" style="1" customWidth="1"/>
    <col min="13590" max="13590" width="0" style="1" hidden="1" customWidth="1"/>
    <col min="13591" max="13591" width="0.42578125" style="1" customWidth="1"/>
    <col min="13592" max="13592" width="0.28515625" style="1" customWidth="1"/>
    <col min="13593" max="13594" width="1.140625" style="1"/>
    <col min="13595" max="13595" width="0.28515625" style="1" customWidth="1"/>
    <col min="13596" max="13596" width="0.42578125" style="1" customWidth="1"/>
    <col min="13597" max="13597" width="0.5703125" style="1" customWidth="1"/>
    <col min="13598" max="13598" width="0" style="1" hidden="1" customWidth="1"/>
    <col min="13599" max="13599" width="1.140625" style="1"/>
    <col min="13600" max="13600" width="2.85546875" style="1" customWidth="1"/>
    <col min="13601" max="13601" width="1.140625" style="1"/>
    <col min="13602" max="13602" width="1.85546875" style="1" customWidth="1"/>
    <col min="13603" max="13611" width="1.140625" style="1"/>
    <col min="13612" max="13612" width="2.28515625" style="1" customWidth="1"/>
    <col min="13613" max="13613" width="2.5703125" style="1" customWidth="1"/>
    <col min="13614" max="13614" width="1.85546875" style="1" customWidth="1"/>
    <col min="13615" max="13615" width="2.42578125" style="1" customWidth="1"/>
    <col min="13616" max="13617" width="2.85546875" style="1" customWidth="1"/>
    <col min="13618" max="13623" width="1.140625" style="1"/>
    <col min="13624" max="13624" width="1.85546875" style="1" customWidth="1"/>
    <col min="13625" max="13628" width="1.140625" style="1"/>
    <col min="13629" max="13629" width="0.28515625" style="1" customWidth="1"/>
    <col min="13630" max="13630" width="1.140625" style="1" customWidth="1"/>
    <col min="13631" max="13631" width="1.140625" style="1"/>
    <col min="13632" max="13632" width="1.5703125" style="1" customWidth="1"/>
    <col min="13633" max="13633" width="0.7109375" style="1" customWidth="1"/>
    <col min="13634" max="13635" width="0" style="1" hidden="1" customWidth="1"/>
    <col min="13636" max="13637" width="1.140625" style="1"/>
    <col min="13638" max="13638" width="1" style="1" customWidth="1"/>
    <col min="13639" max="13639" width="0" style="1" hidden="1" customWidth="1"/>
    <col min="13640" max="13648" width="1.140625" style="1"/>
    <col min="13649" max="13649" width="1.85546875" style="1" customWidth="1"/>
    <col min="13650" max="13652" width="1.140625" style="1"/>
    <col min="13653" max="13653" width="0" style="1" hidden="1" customWidth="1"/>
    <col min="13654" max="13654" width="1" style="1" customWidth="1"/>
    <col min="13655" max="13655" width="1.140625" style="1"/>
    <col min="13656" max="13656" width="0.42578125" style="1" customWidth="1"/>
    <col min="13657" max="13657" width="0" style="1" hidden="1" customWidth="1"/>
    <col min="13658" max="13658" width="1.85546875" style="1" customWidth="1"/>
    <col min="13659" max="13659" width="0" style="1" hidden="1" customWidth="1"/>
    <col min="13660" max="13661" width="1.140625" style="1"/>
    <col min="13662" max="13662" width="0.42578125" style="1" customWidth="1"/>
    <col min="13663" max="13672" width="1.140625" style="1"/>
    <col min="13673" max="13673" width="1.7109375" style="1" customWidth="1"/>
    <col min="13674" max="13675" width="1.140625" style="1"/>
    <col min="13676" max="13676" width="1.42578125" style="1" customWidth="1"/>
    <col min="13677" max="13678" width="0.140625" style="1" customWidth="1"/>
    <col min="13679" max="13679" width="1.140625" style="1"/>
    <col min="13680" max="13680" width="0.28515625" style="1" customWidth="1"/>
    <col min="13681" max="13681" width="0" style="1" hidden="1" customWidth="1"/>
    <col min="13682" max="13682" width="1.85546875" style="1" customWidth="1"/>
    <col min="13683" max="13683" width="0" style="1" hidden="1" customWidth="1"/>
    <col min="13684" max="13685" width="1.140625" style="1"/>
    <col min="13686" max="13686" width="0.42578125" style="1" customWidth="1"/>
    <col min="13687" max="13690" width="1.140625" style="1"/>
    <col min="13691" max="13691" width="1.140625" style="1" customWidth="1"/>
    <col min="13692" max="13825" width="1.140625" style="1"/>
    <col min="13826" max="13826" width="3.140625" style="1" customWidth="1"/>
    <col min="13827" max="13827" width="4.85546875" style="1" customWidth="1"/>
    <col min="13828" max="13829" width="1.140625" style="1"/>
    <col min="13830" max="13830" width="7.85546875" style="1" customWidth="1"/>
    <col min="13831" max="13835" width="1.140625" style="1"/>
    <col min="13836" max="13836" width="4" style="1" customWidth="1"/>
    <col min="13837" max="13837" width="1.7109375" style="1" customWidth="1"/>
    <col min="13838" max="13844" width="1.140625" style="1"/>
    <col min="13845" max="13845" width="0.42578125" style="1" customWidth="1"/>
    <col min="13846" max="13846" width="0" style="1" hidden="1" customWidth="1"/>
    <col min="13847" max="13847" width="0.42578125" style="1" customWidth="1"/>
    <col min="13848" max="13848" width="0.28515625" style="1" customWidth="1"/>
    <col min="13849" max="13850" width="1.140625" style="1"/>
    <col min="13851" max="13851" width="0.28515625" style="1" customWidth="1"/>
    <col min="13852" max="13852" width="0.42578125" style="1" customWidth="1"/>
    <col min="13853" max="13853" width="0.5703125" style="1" customWidth="1"/>
    <col min="13854" max="13854" width="0" style="1" hidden="1" customWidth="1"/>
    <col min="13855" max="13855" width="1.140625" style="1"/>
    <col min="13856" max="13856" width="2.85546875" style="1" customWidth="1"/>
    <col min="13857" max="13857" width="1.140625" style="1"/>
    <col min="13858" max="13858" width="1.85546875" style="1" customWidth="1"/>
    <col min="13859" max="13867" width="1.140625" style="1"/>
    <col min="13868" max="13868" width="2.28515625" style="1" customWidth="1"/>
    <col min="13869" max="13869" width="2.5703125" style="1" customWidth="1"/>
    <col min="13870" max="13870" width="1.85546875" style="1" customWidth="1"/>
    <col min="13871" max="13871" width="2.42578125" style="1" customWidth="1"/>
    <col min="13872" max="13873" width="2.85546875" style="1" customWidth="1"/>
    <col min="13874" max="13879" width="1.140625" style="1"/>
    <col min="13880" max="13880" width="1.85546875" style="1" customWidth="1"/>
    <col min="13881" max="13884" width="1.140625" style="1"/>
    <col min="13885" max="13885" width="0.28515625" style="1" customWidth="1"/>
    <col min="13886" max="13886" width="1.140625" style="1" customWidth="1"/>
    <col min="13887" max="13887" width="1.140625" style="1"/>
    <col min="13888" max="13888" width="1.5703125" style="1" customWidth="1"/>
    <col min="13889" max="13889" width="0.7109375" style="1" customWidth="1"/>
    <col min="13890" max="13891" width="0" style="1" hidden="1" customWidth="1"/>
    <col min="13892" max="13893" width="1.140625" style="1"/>
    <col min="13894" max="13894" width="1" style="1" customWidth="1"/>
    <col min="13895" max="13895" width="0" style="1" hidden="1" customWidth="1"/>
    <col min="13896" max="13904" width="1.140625" style="1"/>
    <col min="13905" max="13905" width="1.85546875" style="1" customWidth="1"/>
    <col min="13906" max="13908" width="1.140625" style="1"/>
    <col min="13909" max="13909" width="0" style="1" hidden="1" customWidth="1"/>
    <col min="13910" max="13910" width="1" style="1" customWidth="1"/>
    <col min="13911" max="13911" width="1.140625" style="1"/>
    <col min="13912" max="13912" width="0.42578125" style="1" customWidth="1"/>
    <col min="13913" max="13913" width="0" style="1" hidden="1" customWidth="1"/>
    <col min="13914" max="13914" width="1.85546875" style="1" customWidth="1"/>
    <col min="13915" max="13915" width="0" style="1" hidden="1" customWidth="1"/>
    <col min="13916" max="13917" width="1.140625" style="1"/>
    <col min="13918" max="13918" width="0.42578125" style="1" customWidth="1"/>
    <col min="13919" max="13928" width="1.140625" style="1"/>
    <col min="13929" max="13929" width="1.7109375" style="1" customWidth="1"/>
    <col min="13930" max="13931" width="1.140625" style="1"/>
    <col min="13932" max="13932" width="1.42578125" style="1" customWidth="1"/>
    <col min="13933" max="13934" width="0.140625" style="1" customWidth="1"/>
    <col min="13935" max="13935" width="1.140625" style="1"/>
    <col min="13936" max="13936" width="0.28515625" style="1" customWidth="1"/>
    <col min="13937" max="13937" width="0" style="1" hidden="1" customWidth="1"/>
    <col min="13938" max="13938" width="1.85546875" style="1" customWidth="1"/>
    <col min="13939" max="13939" width="0" style="1" hidden="1" customWidth="1"/>
    <col min="13940" max="13941" width="1.140625" style="1"/>
    <col min="13942" max="13942" width="0.42578125" style="1" customWidth="1"/>
    <col min="13943" max="13946" width="1.140625" style="1"/>
    <col min="13947" max="13947" width="1.140625" style="1" customWidth="1"/>
    <col min="13948" max="14081" width="1.140625" style="1"/>
    <col min="14082" max="14082" width="3.140625" style="1" customWidth="1"/>
    <col min="14083" max="14083" width="4.85546875" style="1" customWidth="1"/>
    <col min="14084" max="14085" width="1.140625" style="1"/>
    <col min="14086" max="14086" width="7.85546875" style="1" customWidth="1"/>
    <col min="14087" max="14091" width="1.140625" style="1"/>
    <col min="14092" max="14092" width="4" style="1" customWidth="1"/>
    <col min="14093" max="14093" width="1.7109375" style="1" customWidth="1"/>
    <col min="14094" max="14100" width="1.140625" style="1"/>
    <col min="14101" max="14101" width="0.42578125" style="1" customWidth="1"/>
    <col min="14102" max="14102" width="0" style="1" hidden="1" customWidth="1"/>
    <col min="14103" max="14103" width="0.42578125" style="1" customWidth="1"/>
    <col min="14104" max="14104" width="0.28515625" style="1" customWidth="1"/>
    <col min="14105" max="14106" width="1.140625" style="1"/>
    <col min="14107" max="14107" width="0.28515625" style="1" customWidth="1"/>
    <col min="14108" max="14108" width="0.42578125" style="1" customWidth="1"/>
    <col min="14109" max="14109" width="0.5703125" style="1" customWidth="1"/>
    <col min="14110" max="14110" width="0" style="1" hidden="1" customWidth="1"/>
    <col min="14111" max="14111" width="1.140625" style="1"/>
    <col min="14112" max="14112" width="2.85546875" style="1" customWidth="1"/>
    <col min="14113" max="14113" width="1.140625" style="1"/>
    <col min="14114" max="14114" width="1.85546875" style="1" customWidth="1"/>
    <col min="14115" max="14123" width="1.140625" style="1"/>
    <col min="14124" max="14124" width="2.28515625" style="1" customWidth="1"/>
    <col min="14125" max="14125" width="2.5703125" style="1" customWidth="1"/>
    <col min="14126" max="14126" width="1.85546875" style="1" customWidth="1"/>
    <col min="14127" max="14127" width="2.42578125" style="1" customWidth="1"/>
    <col min="14128" max="14129" width="2.85546875" style="1" customWidth="1"/>
    <col min="14130" max="14135" width="1.140625" style="1"/>
    <col min="14136" max="14136" width="1.85546875" style="1" customWidth="1"/>
    <col min="14137" max="14140" width="1.140625" style="1"/>
    <col min="14141" max="14141" width="0.28515625" style="1" customWidth="1"/>
    <col min="14142" max="14142" width="1.140625" style="1" customWidth="1"/>
    <col min="14143" max="14143" width="1.140625" style="1"/>
    <col min="14144" max="14144" width="1.5703125" style="1" customWidth="1"/>
    <col min="14145" max="14145" width="0.7109375" style="1" customWidth="1"/>
    <col min="14146" max="14147" width="0" style="1" hidden="1" customWidth="1"/>
    <col min="14148" max="14149" width="1.140625" style="1"/>
    <col min="14150" max="14150" width="1" style="1" customWidth="1"/>
    <col min="14151" max="14151" width="0" style="1" hidden="1" customWidth="1"/>
    <col min="14152" max="14160" width="1.140625" style="1"/>
    <col min="14161" max="14161" width="1.85546875" style="1" customWidth="1"/>
    <col min="14162" max="14164" width="1.140625" style="1"/>
    <col min="14165" max="14165" width="0" style="1" hidden="1" customWidth="1"/>
    <col min="14166" max="14166" width="1" style="1" customWidth="1"/>
    <col min="14167" max="14167" width="1.140625" style="1"/>
    <col min="14168" max="14168" width="0.42578125" style="1" customWidth="1"/>
    <col min="14169" max="14169" width="0" style="1" hidden="1" customWidth="1"/>
    <col min="14170" max="14170" width="1.85546875" style="1" customWidth="1"/>
    <col min="14171" max="14171" width="0" style="1" hidden="1" customWidth="1"/>
    <col min="14172" max="14173" width="1.140625" style="1"/>
    <col min="14174" max="14174" width="0.42578125" style="1" customWidth="1"/>
    <col min="14175" max="14184" width="1.140625" style="1"/>
    <col min="14185" max="14185" width="1.7109375" style="1" customWidth="1"/>
    <col min="14186" max="14187" width="1.140625" style="1"/>
    <col min="14188" max="14188" width="1.42578125" style="1" customWidth="1"/>
    <col min="14189" max="14190" width="0.140625" style="1" customWidth="1"/>
    <col min="14191" max="14191" width="1.140625" style="1"/>
    <col min="14192" max="14192" width="0.28515625" style="1" customWidth="1"/>
    <col min="14193" max="14193" width="0" style="1" hidden="1" customWidth="1"/>
    <col min="14194" max="14194" width="1.85546875" style="1" customWidth="1"/>
    <col min="14195" max="14195" width="0" style="1" hidden="1" customWidth="1"/>
    <col min="14196" max="14197" width="1.140625" style="1"/>
    <col min="14198" max="14198" width="0.42578125" style="1" customWidth="1"/>
    <col min="14199" max="14202" width="1.140625" style="1"/>
    <col min="14203" max="14203" width="1.140625" style="1" customWidth="1"/>
    <col min="14204" max="14337" width="1.140625" style="1"/>
    <col min="14338" max="14338" width="3.140625" style="1" customWidth="1"/>
    <col min="14339" max="14339" width="4.85546875" style="1" customWidth="1"/>
    <col min="14340" max="14341" width="1.140625" style="1"/>
    <col min="14342" max="14342" width="7.85546875" style="1" customWidth="1"/>
    <col min="14343" max="14347" width="1.140625" style="1"/>
    <col min="14348" max="14348" width="4" style="1" customWidth="1"/>
    <col min="14349" max="14349" width="1.7109375" style="1" customWidth="1"/>
    <col min="14350" max="14356" width="1.140625" style="1"/>
    <col min="14357" max="14357" width="0.42578125" style="1" customWidth="1"/>
    <col min="14358" max="14358" width="0" style="1" hidden="1" customWidth="1"/>
    <col min="14359" max="14359" width="0.42578125" style="1" customWidth="1"/>
    <col min="14360" max="14360" width="0.28515625" style="1" customWidth="1"/>
    <col min="14361" max="14362" width="1.140625" style="1"/>
    <col min="14363" max="14363" width="0.28515625" style="1" customWidth="1"/>
    <col min="14364" max="14364" width="0.42578125" style="1" customWidth="1"/>
    <col min="14365" max="14365" width="0.5703125" style="1" customWidth="1"/>
    <col min="14366" max="14366" width="0" style="1" hidden="1" customWidth="1"/>
    <col min="14367" max="14367" width="1.140625" style="1"/>
    <col min="14368" max="14368" width="2.85546875" style="1" customWidth="1"/>
    <col min="14369" max="14369" width="1.140625" style="1"/>
    <col min="14370" max="14370" width="1.85546875" style="1" customWidth="1"/>
    <col min="14371" max="14379" width="1.140625" style="1"/>
    <col min="14380" max="14380" width="2.28515625" style="1" customWidth="1"/>
    <col min="14381" max="14381" width="2.5703125" style="1" customWidth="1"/>
    <col min="14382" max="14382" width="1.85546875" style="1" customWidth="1"/>
    <col min="14383" max="14383" width="2.42578125" style="1" customWidth="1"/>
    <col min="14384" max="14385" width="2.85546875" style="1" customWidth="1"/>
    <col min="14386" max="14391" width="1.140625" style="1"/>
    <col min="14392" max="14392" width="1.85546875" style="1" customWidth="1"/>
    <col min="14393" max="14396" width="1.140625" style="1"/>
    <col min="14397" max="14397" width="0.28515625" style="1" customWidth="1"/>
    <col min="14398" max="14398" width="1.140625" style="1" customWidth="1"/>
    <col min="14399" max="14399" width="1.140625" style="1"/>
    <col min="14400" max="14400" width="1.5703125" style="1" customWidth="1"/>
    <col min="14401" max="14401" width="0.7109375" style="1" customWidth="1"/>
    <col min="14402" max="14403" width="0" style="1" hidden="1" customWidth="1"/>
    <col min="14404" max="14405" width="1.140625" style="1"/>
    <col min="14406" max="14406" width="1" style="1" customWidth="1"/>
    <col min="14407" max="14407" width="0" style="1" hidden="1" customWidth="1"/>
    <col min="14408" max="14416" width="1.140625" style="1"/>
    <col min="14417" max="14417" width="1.85546875" style="1" customWidth="1"/>
    <col min="14418" max="14420" width="1.140625" style="1"/>
    <col min="14421" max="14421" width="0" style="1" hidden="1" customWidth="1"/>
    <col min="14422" max="14422" width="1" style="1" customWidth="1"/>
    <col min="14423" max="14423" width="1.140625" style="1"/>
    <col min="14424" max="14424" width="0.42578125" style="1" customWidth="1"/>
    <col min="14425" max="14425" width="0" style="1" hidden="1" customWidth="1"/>
    <col min="14426" max="14426" width="1.85546875" style="1" customWidth="1"/>
    <col min="14427" max="14427" width="0" style="1" hidden="1" customWidth="1"/>
    <col min="14428" max="14429" width="1.140625" style="1"/>
    <col min="14430" max="14430" width="0.42578125" style="1" customWidth="1"/>
    <col min="14431" max="14440" width="1.140625" style="1"/>
    <col min="14441" max="14441" width="1.7109375" style="1" customWidth="1"/>
    <col min="14442" max="14443" width="1.140625" style="1"/>
    <col min="14444" max="14444" width="1.42578125" style="1" customWidth="1"/>
    <col min="14445" max="14446" width="0.140625" style="1" customWidth="1"/>
    <col min="14447" max="14447" width="1.140625" style="1"/>
    <col min="14448" max="14448" width="0.28515625" style="1" customWidth="1"/>
    <col min="14449" max="14449" width="0" style="1" hidden="1" customWidth="1"/>
    <col min="14450" max="14450" width="1.85546875" style="1" customWidth="1"/>
    <col min="14451" max="14451" width="0" style="1" hidden="1" customWidth="1"/>
    <col min="14452" max="14453" width="1.140625" style="1"/>
    <col min="14454" max="14454" width="0.42578125" style="1" customWidth="1"/>
    <col min="14455" max="14458" width="1.140625" style="1"/>
    <col min="14459" max="14459" width="1.140625" style="1" customWidth="1"/>
    <col min="14460" max="14593" width="1.140625" style="1"/>
    <col min="14594" max="14594" width="3.140625" style="1" customWidth="1"/>
    <col min="14595" max="14595" width="4.85546875" style="1" customWidth="1"/>
    <col min="14596" max="14597" width="1.140625" style="1"/>
    <col min="14598" max="14598" width="7.85546875" style="1" customWidth="1"/>
    <col min="14599" max="14603" width="1.140625" style="1"/>
    <col min="14604" max="14604" width="4" style="1" customWidth="1"/>
    <col min="14605" max="14605" width="1.7109375" style="1" customWidth="1"/>
    <col min="14606" max="14612" width="1.140625" style="1"/>
    <col min="14613" max="14613" width="0.42578125" style="1" customWidth="1"/>
    <col min="14614" max="14614" width="0" style="1" hidden="1" customWidth="1"/>
    <col min="14615" max="14615" width="0.42578125" style="1" customWidth="1"/>
    <col min="14616" max="14616" width="0.28515625" style="1" customWidth="1"/>
    <col min="14617" max="14618" width="1.140625" style="1"/>
    <col min="14619" max="14619" width="0.28515625" style="1" customWidth="1"/>
    <col min="14620" max="14620" width="0.42578125" style="1" customWidth="1"/>
    <col min="14621" max="14621" width="0.5703125" style="1" customWidth="1"/>
    <col min="14622" max="14622" width="0" style="1" hidden="1" customWidth="1"/>
    <col min="14623" max="14623" width="1.140625" style="1"/>
    <col min="14624" max="14624" width="2.85546875" style="1" customWidth="1"/>
    <col min="14625" max="14625" width="1.140625" style="1"/>
    <col min="14626" max="14626" width="1.85546875" style="1" customWidth="1"/>
    <col min="14627" max="14635" width="1.140625" style="1"/>
    <col min="14636" max="14636" width="2.28515625" style="1" customWidth="1"/>
    <col min="14637" max="14637" width="2.5703125" style="1" customWidth="1"/>
    <col min="14638" max="14638" width="1.85546875" style="1" customWidth="1"/>
    <col min="14639" max="14639" width="2.42578125" style="1" customWidth="1"/>
    <col min="14640" max="14641" width="2.85546875" style="1" customWidth="1"/>
    <col min="14642" max="14647" width="1.140625" style="1"/>
    <col min="14648" max="14648" width="1.85546875" style="1" customWidth="1"/>
    <col min="14649" max="14652" width="1.140625" style="1"/>
    <col min="14653" max="14653" width="0.28515625" style="1" customWidth="1"/>
    <col min="14654" max="14654" width="1.140625" style="1" customWidth="1"/>
    <col min="14655" max="14655" width="1.140625" style="1"/>
    <col min="14656" max="14656" width="1.5703125" style="1" customWidth="1"/>
    <col min="14657" max="14657" width="0.7109375" style="1" customWidth="1"/>
    <col min="14658" max="14659" width="0" style="1" hidden="1" customWidth="1"/>
    <col min="14660" max="14661" width="1.140625" style="1"/>
    <col min="14662" max="14662" width="1" style="1" customWidth="1"/>
    <col min="14663" max="14663" width="0" style="1" hidden="1" customWidth="1"/>
    <col min="14664" max="14672" width="1.140625" style="1"/>
    <col min="14673" max="14673" width="1.85546875" style="1" customWidth="1"/>
    <col min="14674" max="14676" width="1.140625" style="1"/>
    <col min="14677" max="14677" width="0" style="1" hidden="1" customWidth="1"/>
    <col min="14678" max="14678" width="1" style="1" customWidth="1"/>
    <col min="14679" max="14679" width="1.140625" style="1"/>
    <col min="14680" max="14680" width="0.42578125" style="1" customWidth="1"/>
    <col min="14681" max="14681" width="0" style="1" hidden="1" customWidth="1"/>
    <col min="14682" max="14682" width="1.85546875" style="1" customWidth="1"/>
    <col min="14683" max="14683" width="0" style="1" hidden="1" customWidth="1"/>
    <col min="14684" max="14685" width="1.140625" style="1"/>
    <col min="14686" max="14686" width="0.42578125" style="1" customWidth="1"/>
    <col min="14687" max="14696" width="1.140625" style="1"/>
    <col min="14697" max="14697" width="1.7109375" style="1" customWidth="1"/>
    <col min="14698" max="14699" width="1.140625" style="1"/>
    <col min="14700" max="14700" width="1.42578125" style="1" customWidth="1"/>
    <col min="14701" max="14702" width="0.140625" style="1" customWidth="1"/>
    <col min="14703" max="14703" width="1.140625" style="1"/>
    <col min="14704" max="14704" width="0.28515625" style="1" customWidth="1"/>
    <col min="14705" max="14705" width="0" style="1" hidden="1" customWidth="1"/>
    <col min="14706" max="14706" width="1.85546875" style="1" customWidth="1"/>
    <col min="14707" max="14707" width="0" style="1" hidden="1" customWidth="1"/>
    <col min="14708" max="14709" width="1.140625" style="1"/>
    <col min="14710" max="14710" width="0.42578125" style="1" customWidth="1"/>
    <col min="14711" max="14714" width="1.140625" style="1"/>
    <col min="14715" max="14715" width="1.140625" style="1" customWidth="1"/>
    <col min="14716" max="14849" width="1.140625" style="1"/>
    <col min="14850" max="14850" width="3.140625" style="1" customWidth="1"/>
    <col min="14851" max="14851" width="4.85546875" style="1" customWidth="1"/>
    <col min="14852" max="14853" width="1.140625" style="1"/>
    <col min="14854" max="14854" width="7.85546875" style="1" customWidth="1"/>
    <col min="14855" max="14859" width="1.140625" style="1"/>
    <col min="14860" max="14860" width="4" style="1" customWidth="1"/>
    <col min="14861" max="14861" width="1.7109375" style="1" customWidth="1"/>
    <col min="14862" max="14868" width="1.140625" style="1"/>
    <col min="14869" max="14869" width="0.42578125" style="1" customWidth="1"/>
    <col min="14870" max="14870" width="0" style="1" hidden="1" customWidth="1"/>
    <col min="14871" max="14871" width="0.42578125" style="1" customWidth="1"/>
    <col min="14872" max="14872" width="0.28515625" style="1" customWidth="1"/>
    <col min="14873" max="14874" width="1.140625" style="1"/>
    <col min="14875" max="14875" width="0.28515625" style="1" customWidth="1"/>
    <col min="14876" max="14876" width="0.42578125" style="1" customWidth="1"/>
    <col min="14877" max="14877" width="0.5703125" style="1" customWidth="1"/>
    <col min="14878" max="14878" width="0" style="1" hidden="1" customWidth="1"/>
    <col min="14879" max="14879" width="1.140625" style="1"/>
    <col min="14880" max="14880" width="2.85546875" style="1" customWidth="1"/>
    <col min="14881" max="14881" width="1.140625" style="1"/>
    <col min="14882" max="14882" width="1.85546875" style="1" customWidth="1"/>
    <col min="14883" max="14891" width="1.140625" style="1"/>
    <col min="14892" max="14892" width="2.28515625" style="1" customWidth="1"/>
    <col min="14893" max="14893" width="2.5703125" style="1" customWidth="1"/>
    <col min="14894" max="14894" width="1.85546875" style="1" customWidth="1"/>
    <col min="14895" max="14895" width="2.42578125" style="1" customWidth="1"/>
    <col min="14896" max="14897" width="2.85546875" style="1" customWidth="1"/>
    <col min="14898" max="14903" width="1.140625" style="1"/>
    <col min="14904" max="14904" width="1.85546875" style="1" customWidth="1"/>
    <col min="14905" max="14908" width="1.140625" style="1"/>
    <col min="14909" max="14909" width="0.28515625" style="1" customWidth="1"/>
    <col min="14910" max="14910" width="1.140625" style="1" customWidth="1"/>
    <col min="14911" max="14911" width="1.140625" style="1"/>
    <col min="14912" max="14912" width="1.5703125" style="1" customWidth="1"/>
    <col min="14913" max="14913" width="0.7109375" style="1" customWidth="1"/>
    <col min="14914" max="14915" width="0" style="1" hidden="1" customWidth="1"/>
    <col min="14916" max="14917" width="1.140625" style="1"/>
    <col min="14918" max="14918" width="1" style="1" customWidth="1"/>
    <col min="14919" max="14919" width="0" style="1" hidden="1" customWidth="1"/>
    <col min="14920" max="14928" width="1.140625" style="1"/>
    <col min="14929" max="14929" width="1.85546875" style="1" customWidth="1"/>
    <col min="14930" max="14932" width="1.140625" style="1"/>
    <col min="14933" max="14933" width="0" style="1" hidden="1" customWidth="1"/>
    <col min="14934" max="14934" width="1" style="1" customWidth="1"/>
    <col min="14935" max="14935" width="1.140625" style="1"/>
    <col min="14936" max="14936" width="0.42578125" style="1" customWidth="1"/>
    <col min="14937" max="14937" width="0" style="1" hidden="1" customWidth="1"/>
    <col min="14938" max="14938" width="1.85546875" style="1" customWidth="1"/>
    <col min="14939" max="14939" width="0" style="1" hidden="1" customWidth="1"/>
    <col min="14940" max="14941" width="1.140625" style="1"/>
    <col min="14942" max="14942" width="0.42578125" style="1" customWidth="1"/>
    <col min="14943" max="14952" width="1.140625" style="1"/>
    <col min="14953" max="14953" width="1.7109375" style="1" customWidth="1"/>
    <col min="14954" max="14955" width="1.140625" style="1"/>
    <col min="14956" max="14956" width="1.42578125" style="1" customWidth="1"/>
    <col min="14957" max="14958" width="0.140625" style="1" customWidth="1"/>
    <col min="14959" max="14959" width="1.140625" style="1"/>
    <col min="14960" max="14960" width="0.28515625" style="1" customWidth="1"/>
    <col min="14961" max="14961" width="0" style="1" hidden="1" customWidth="1"/>
    <col min="14962" max="14962" width="1.85546875" style="1" customWidth="1"/>
    <col min="14963" max="14963" width="0" style="1" hidden="1" customWidth="1"/>
    <col min="14964" max="14965" width="1.140625" style="1"/>
    <col min="14966" max="14966" width="0.42578125" style="1" customWidth="1"/>
    <col min="14967" max="14970" width="1.140625" style="1"/>
    <col min="14971" max="14971" width="1.140625" style="1" customWidth="1"/>
    <col min="14972" max="15105" width="1.140625" style="1"/>
    <col min="15106" max="15106" width="3.140625" style="1" customWidth="1"/>
    <col min="15107" max="15107" width="4.85546875" style="1" customWidth="1"/>
    <col min="15108" max="15109" width="1.140625" style="1"/>
    <col min="15110" max="15110" width="7.85546875" style="1" customWidth="1"/>
    <col min="15111" max="15115" width="1.140625" style="1"/>
    <col min="15116" max="15116" width="4" style="1" customWidth="1"/>
    <col min="15117" max="15117" width="1.7109375" style="1" customWidth="1"/>
    <col min="15118" max="15124" width="1.140625" style="1"/>
    <col min="15125" max="15125" width="0.42578125" style="1" customWidth="1"/>
    <col min="15126" max="15126" width="0" style="1" hidden="1" customWidth="1"/>
    <col min="15127" max="15127" width="0.42578125" style="1" customWidth="1"/>
    <col min="15128" max="15128" width="0.28515625" style="1" customWidth="1"/>
    <col min="15129" max="15130" width="1.140625" style="1"/>
    <col min="15131" max="15131" width="0.28515625" style="1" customWidth="1"/>
    <col min="15132" max="15132" width="0.42578125" style="1" customWidth="1"/>
    <col min="15133" max="15133" width="0.5703125" style="1" customWidth="1"/>
    <col min="15134" max="15134" width="0" style="1" hidden="1" customWidth="1"/>
    <col min="15135" max="15135" width="1.140625" style="1"/>
    <col min="15136" max="15136" width="2.85546875" style="1" customWidth="1"/>
    <col min="15137" max="15137" width="1.140625" style="1"/>
    <col min="15138" max="15138" width="1.85546875" style="1" customWidth="1"/>
    <col min="15139" max="15147" width="1.140625" style="1"/>
    <col min="15148" max="15148" width="2.28515625" style="1" customWidth="1"/>
    <col min="15149" max="15149" width="2.5703125" style="1" customWidth="1"/>
    <col min="15150" max="15150" width="1.85546875" style="1" customWidth="1"/>
    <col min="15151" max="15151" width="2.42578125" style="1" customWidth="1"/>
    <col min="15152" max="15153" width="2.85546875" style="1" customWidth="1"/>
    <col min="15154" max="15159" width="1.140625" style="1"/>
    <col min="15160" max="15160" width="1.85546875" style="1" customWidth="1"/>
    <col min="15161" max="15164" width="1.140625" style="1"/>
    <col min="15165" max="15165" width="0.28515625" style="1" customWidth="1"/>
    <col min="15166" max="15166" width="1.140625" style="1" customWidth="1"/>
    <col min="15167" max="15167" width="1.140625" style="1"/>
    <col min="15168" max="15168" width="1.5703125" style="1" customWidth="1"/>
    <col min="15169" max="15169" width="0.7109375" style="1" customWidth="1"/>
    <col min="15170" max="15171" width="0" style="1" hidden="1" customWidth="1"/>
    <col min="15172" max="15173" width="1.140625" style="1"/>
    <col min="15174" max="15174" width="1" style="1" customWidth="1"/>
    <col min="15175" max="15175" width="0" style="1" hidden="1" customWidth="1"/>
    <col min="15176" max="15184" width="1.140625" style="1"/>
    <col min="15185" max="15185" width="1.85546875" style="1" customWidth="1"/>
    <col min="15186" max="15188" width="1.140625" style="1"/>
    <col min="15189" max="15189" width="0" style="1" hidden="1" customWidth="1"/>
    <col min="15190" max="15190" width="1" style="1" customWidth="1"/>
    <col min="15191" max="15191" width="1.140625" style="1"/>
    <col min="15192" max="15192" width="0.42578125" style="1" customWidth="1"/>
    <col min="15193" max="15193" width="0" style="1" hidden="1" customWidth="1"/>
    <col min="15194" max="15194" width="1.85546875" style="1" customWidth="1"/>
    <col min="15195" max="15195" width="0" style="1" hidden="1" customWidth="1"/>
    <col min="15196" max="15197" width="1.140625" style="1"/>
    <col min="15198" max="15198" width="0.42578125" style="1" customWidth="1"/>
    <col min="15199" max="15208" width="1.140625" style="1"/>
    <col min="15209" max="15209" width="1.7109375" style="1" customWidth="1"/>
    <col min="15210" max="15211" width="1.140625" style="1"/>
    <col min="15212" max="15212" width="1.42578125" style="1" customWidth="1"/>
    <col min="15213" max="15214" width="0.140625" style="1" customWidth="1"/>
    <col min="15215" max="15215" width="1.140625" style="1"/>
    <col min="15216" max="15216" width="0.28515625" style="1" customWidth="1"/>
    <col min="15217" max="15217" width="0" style="1" hidden="1" customWidth="1"/>
    <col min="15218" max="15218" width="1.85546875" style="1" customWidth="1"/>
    <col min="15219" max="15219" width="0" style="1" hidden="1" customWidth="1"/>
    <col min="15220" max="15221" width="1.140625" style="1"/>
    <col min="15222" max="15222" width="0.42578125" style="1" customWidth="1"/>
    <col min="15223" max="15226" width="1.140625" style="1"/>
    <col min="15227" max="15227" width="1.140625" style="1" customWidth="1"/>
    <col min="15228" max="15361" width="1.140625" style="1"/>
    <col min="15362" max="15362" width="3.140625" style="1" customWidth="1"/>
    <col min="15363" max="15363" width="4.85546875" style="1" customWidth="1"/>
    <col min="15364" max="15365" width="1.140625" style="1"/>
    <col min="15366" max="15366" width="7.85546875" style="1" customWidth="1"/>
    <col min="15367" max="15371" width="1.140625" style="1"/>
    <col min="15372" max="15372" width="4" style="1" customWidth="1"/>
    <col min="15373" max="15373" width="1.7109375" style="1" customWidth="1"/>
    <col min="15374" max="15380" width="1.140625" style="1"/>
    <col min="15381" max="15381" width="0.42578125" style="1" customWidth="1"/>
    <col min="15382" max="15382" width="0" style="1" hidden="1" customWidth="1"/>
    <col min="15383" max="15383" width="0.42578125" style="1" customWidth="1"/>
    <col min="15384" max="15384" width="0.28515625" style="1" customWidth="1"/>
    <col min="15385" max="15386" width="1.140625" style="1"/>
    <col min="15387" max="15387" width="0.28515625" style="1" customWidth="1"/>
    <col min="15388" max="15388" width="0.42578125" style="1" customWidth="1"/>
    <col min="15389" max="15389" width="0.5703125" style="1" customWidth="1"/>
    <col min="15390" max="15390" width="0" style="1" hidden="1" customWidth="1"/>
    <col min="15391" max="15391" width="1.140625" style="1"/>
    <col min="15392" max="15392" width="2.85546875" style="1" customWidth="1"/>
    <col min="15393" max="15393" width="1.140625" style="1"/>
    <col min="15394" max="15394" width="1.85546875" style="1" customWidth="1"/>
    <col min="15395" max="15403" width="1.140625" style="1"/>
    <col min="15404" max="15404" width="2.28515625" style="1" customWidth="1"/>
    <col min="15405" max="15405" width="2.5703125" style="1" customWidth="1"/>
    <col min="15406" max="15406" width="1.85546875" style="1" customWidth="1"/>
    <col min="15407" max="15407" width="2.42578125" style="1" customWidth="1"/>
    <col min="15408" max="15409" width="2.85546875" style="1" customWidth="1"/>
    <col min="15410" max="15415" width="1.140625" style="1"/>
    <col min="15416" max="15416" width="1.85546875" style="1" customWidth="1"/>
    <col min="15417" max="15420" width="1.140625" style="1"/>
    <col min="15421" max="15421" width="0.28515625" style="1" customWidth="1"/>
    <col min="15422" max="15422" width="1.140625" style="1" customWidth="1"/>
    <col min="15423" max="15423" width="1.140625" style="1"/>
    <col min="15424" max="15424" width="1.5703125" style="1" customWidth="1"/>
    <col min="15425" max="15425" width="0.7109375" style="1" customWidth="1"/>
    <col min="15426" max="15427" width="0" style="1" hidden="1" customWidth="1"/>
    <col min="15428" max="15429" width="1.140625" style="1"/>
    <col min="15430" max="15430" width="1" style="1" customWidth="1"/>
    <col min="15431" max="15431" width="0" style="1" hidden="1" customWidth="1"/>
    <col min="15432" max="15440" width="1.140625" style="1"/>
    <col min="15441" max="15441" width="1.85546875" style="1" customWidth="1"/>
    <col min="15442" max="15444" width="1.140625" style="1"/>
    <col min="15445" max="15445" width="0" style="1" hidden="1" customWidth="1"/>
    <col min="15446" max="15446" width="1" style="1" customWidth="1"/>
    <col min="15447" max="15447" width="1.140625" style="1"/>
    <col min="15448" max="15448" width="0.42578125" style="1" customWidth="1"/>
    <col min="15449" max="15449" width="0" style="1" hidden="1" customWidth="1"/>
    <col min="15450" max="15450" width="1.85546875" style="1" customWidth="1"/>
    <col min="15451" max="15451" width="0" style="1" hidden="1" customWidth="1"/>
    <col min="15452" max="15453" width="1.140625" style="1"/>
    <col min="15454" max="15454" width="0.42578125" style="1" customWidth="1"/>
    <col min="15455" max="15464" width="1.140625" style="1"/>
    <col min="15465" max="15465" width="1.7109375" style="1" customWidth="1"/>
    <col min="15466" max="15467" width="1.140625" style="1"/>
    <col min="15468" max="15468" width="1.42578125" style="1" customWidth="1"/>
    <col min="15469" max="15470" width="0.140625" style="1" customWidth="1"/>
    <col min="15471" max="15471" width="1.140625" style="1"/>
    <col min="15472" max="15472" width="0.28515625" style="1" customWidth="1"/>
    <col min="15473" max="15473" width="0" style="1" hidden="1" customWidth="1"/>
    <col min="15474" max="15474" width="1.85546875" style="1" customWidth="1"/>
    <col min="15475" max="15475" width="0" style="1" hidden="1" customWidth="1"/>
    <col min="15476" max="15477" width="1.140625" style="1"/>
    <col min="15478" max="15478" width="0.42578125" style="1" customWidth="1"/>
    <col min="15479" max="15482" width="1.140625" style="1"/>
    <col min="15483" max="15483" width="1.140625" style="1" customWidth="1"/>
    <col min="15484" max="15617" width="1.140625" style="1"/>
    <col min="15618" max="15618" width="3.140625" style="1" customWidth="1"/>
    <col min="15619" max="15619" width="4.85546875" style="1" customWidth="1"/>
    <col min="15620" max="15621" width="1.140625" style="1"/>
    <col min="15622" max="15622" width="7.85546875" style="1" customWidth="1"/>
    <col min="15623" max="15627" width="1.140625" style="1"/>
    <col min="15628" max="15628" width="4" style="1" customWidth="1"/>
    <col min="15629" max="15629" width="1.7109375" style="1" customWidth="1"/>
    <col min="15630" max="15636" width="1.140625" style="1"/>
    <col min="15637" max="15637" width="0.42578125" style="1" customWidth="1"/>
    <col min="15638" max="15638" width="0" style="1" hidden="1" customWidth="1"/>
    <col min="15639" max="15639" width="0.42578125" style="1" customWidth="1"/>
    <col min="15640" max="15640" width="0.28515625" style="1" customWidth="1"/>
    <col min="15641" max="15642" width="1.140625" style="1"/>
    <col min="15643" max="15643" width="0.28515625" style="1" customWidth="1"/>
    <col min="15644" max="15644" width="0.42578125" style="1" customWidth="1"/>
    <col min="15645" max="15645" width="0.5703125" style="1" customWidth="1"/>
    <col min="15646" max="15646" width="0" style="1" hidden="1" customWidth="1"/>
    <col min="15647" max="15647" width="1.140625" style="1"/>
    <col min="15648" max="15648" width="2.85546875" style="1" customWidth="1"/>
    <col min="15649" max="15649" width="1.140625" style="1"/>
    <col min="15650" max="15650" width="1.85546875" style="1" customWidth="1"/>
    <col min="15651" max="15659" width="1.140625" style="1"/>
    <col min="15660" max="15660" width="2.28515625" style="1" customWidth="1"/>
    <col min="15661" max="15661" width="2.5703125" style="1" customWidth="1"/>
    <col min="15662" max="15662" width="1.85546875" style="1" customWidth="1"/>
    <col min="15663" max="15663" width="2.42578125" style="1" customWidth="1"/>
    <col min="15664" max="15665" width="2.85546875" style="1" customWidth="1"/>
    <col min="15666" max="15671" width="1.140625" style="1"/>
    <col min="15672" max="15672" width="1.85546875" style="1" customWidth="1"/>
    <col min="15673" max="15676" width="1.140625" style="1"/>
    <col min="15677" max="15677" width="0.28515625" style="1" customWidth="1"/>
    <col min="15678" max="15678" width="1.140625" style="1" customWidth="1"/>
    <col min="15679" max="15679" width="1.140625" style="1"/>
    <col min="15680" max="15680" width="1.5703125" style="1" customWidth="1"/>
    <col min="15681" max="15681" width="0.7109375" style="1" customWidth="1"/>
    <col min="15682" max="15683" width="0" style="1" hidden="1" customWidth="1"/>
    <col min="15684" max="15685" width="1.140625" style="1"/>
    <col min="15686" max="15686" width="1" style="1" customWidth="1"/>
    <col min="15687" max="15687" width="0" style="1" hidden="1" customWidth="1"/>
    <col min="15688" max="15696" width="1.140625" style="1"/>
    <col min="15697" max="15697" width="1.85546875" style="1" customWidth="1"/>
    <col min="15698" max="15700" width="1.140625" style="1"/>
    <col min="15701" max="15701" width="0" style="1" hidden="1" customWidth="1"/>
    <col min="15702" max="15702" width="1" style="1" customWidth="1"/>
    <col min="15703" max="15703" width="1.140625" style="1"/>
    <col min="15704" max="15704" width="0.42578125" style="1" customWidth="1"/>
    <col min="15705" max="15705" width="0" style="1" hidden="1" customWidth="1"/>
    <col min="15706" max="15706" width="1.85546875" style="1" customWidth="1"/>
    <col min="15707" max="15707" width="0" style="1" hidden="1" customWidth="1"/>
    <col min="15708" max="15709" width="1.140625" style="1"/>
    <col min="15710" max="15710" width="0.42578125" style="1" customWidth="1"/>
    <col min="15711" max="15720" width="1.140625" style="1"/>
    <col min="15721" max="15721" width="1.7109375" style="1" customWidth="1"/>
    <col min="15722" max="15723" width="1.140625" style="1"/>
    <col min="15724" max="15724" width="1.42578125" style="1" customWidth="1"/>
    <col min="15725" max="15726" width="0.140625" style="1" customWidth="1"/>
    <col min="15727" max="15727" width="1.140625" style="1"/>
    <col min="15728" max="15728" width="0.28515625" style="1" customWidth="1"/>
    <col min="15729" max="15729" width="0" style="1" hidden="1" customWidth="1"/>
    <col min="15730" max="15730" width="1.85546875" style="1" customWidth="1"/>
    <col min="15731" max="15731" width="0" style="1" hidden="1" customWidth="1"/>
    <col min="15732" max="15733" width="1.140625" style="1"/>
    <col min="15734" max="15734" width="0.42578125" style="1" customWidth="1"/>
    <col min="15735" max="15738" width="1.140625" style="1"/>
    <col min="15739" max="15739" width="1.140625" style="1" customWidth="1"/>
    <col min="15740" max="15873" width="1.140625" style="1"/>
    <col min="15874" max="15874" width="3.140625" style="1" customWidth="1"/>
    <col min="15875" max="15875" width="4.85546875" style="1" customWidth="1"/>
    <col min="15876" max="15877" width="1.140625" style="1"/>
    <col min="15878" max="15878" width="7.85546875" style="1" customWidth="1"/>
    <col min="15879" max="15883" width="1.140625" style="1"/>
    <col min="15884" max="15884" width="4" style="1" customWidth="1"/>
    <col min="15885" max="15885" width="1.7109375" style="1" customWidth="1"/>
    <col min="15886" max="15892" width="1.140625" style="1"/>
    <col min="15893" max="15893" width="0.42578125" style="1" customWidth="1"/>
    <col min="15894" max="15894" width="0" style="1" hidden="1" customWidth="1"/>
    <col min="15895" max="15895" width="0.42578125" style="1" customWidth="1"/>
    <col min="15896" max="15896" width="0.28515625" style="1" customWidth="1"/>
    <col min="15897" max="15898" width="1.140625" style="1"/>
    <col min="15899" max="15899" width="0.28515625" style="1" customWidth="1"/>
    <col min="15900" max="15900" width="0.42578125" style="1" customWidth="1"/>
    <col min="15901" max="15901" width="0.5703125" style="1" customWidth="1"/>
    <col min="15902" max="15902" width="0" style="1" hidden="1" customWidth="1"/>
    <col min="15903" max="15903" width="1.140625" style="1"/>
    <col min="15904" max="15904" width="2.85546875" style="1" customWidth="1"/>
    <col min="15905" max="15905" width="1.140625" style="1"/>
    <col min="15906" max="15906" width="1.85546875" style="1" customWidth="1"/>
    <col min="15907" max="15915" width="1.140625" style="1"/>
    <col min="15916" max="15916" width="2.28515625" style="1" customWidth="1"/>
    <col min="15917" max="15917" width="2.5703125" style="1" customWidth="1"/>
    <col min="15918" max="15918" width="1.85546875" style="1" customWidth="1"/>
    <col min="15919" max="15919" width="2.42578125" style="1" customWidth="1"/>
    <col min="15920" max="15921" width="2.85546875" style="1" customWidth="1"/>
    <col min="15922" max="15927" width="1.140625" style="1"/>
    <col min="15928" max="15928" width="1.85546875" style="1" customWidth="1"/>
    <col min="15929" max="15932" width="1.140625" style="1"/>
    <col min="15933" max="15933" width="0.28515625" style="1" customWidth="1"/>
    <col min="15934" max="15934" width="1.140625" style="1" customWidth="1"/>
    <col min="15935" max="15935" width="1.140625" style="1"/>
    <col min="15936" max="15936" width="1.5703125" style="1" customWidth="1"/>
    <col min="15937" max="15937" width="0.7109375" style="1" customWidth="1"/>
    <col min="15938" max="15939" width="0" style="1" hidden="1" customWidth="1"/>
    <col min="15940" max="15941" width="1.140625" style="1"/>
    <col min="15942" max="15942" width="1" style="1" customWidth="1"/>
    <col min="15943" max="15943" width="0" style="1" hidden="1" customWidth="1"/>
    <col min="15944" max="15952" width="1.140625" style="1"/>
    <col min="15953" max="15953" width="1.85546875" style="1" customWidth="1"/>
    <col min="15954" max="15956" width="1.140625" style="1"/>
    <col min="15957" max="15957" width="0" style="1" hidden="1" customWidth="1"/>
    <col min="15958" max="15958" width="1" style="1" customWidth="1"/>
    <col min="15959" max="15959" width="1.140625" style="1"/>
    <col min="15960" max="15960" width="0.42578125" style="1" customWidth="1"/>
    <col min="15961" max="15961" width="0" style="1" hidden="1" customWidth="1"/>
    <col min="15962" max="15962" width="1.85546875" style="1" customWidth="1"/>
    <col min="15963" max="15963" width="0" style="1" hidden="1" customWidth="1"/>
    <col min="15964" max="15965" width="1.140625" style="1"/>
    <col min="15966" max="15966" width="0.42578125" style="1" customWidth="1"/>
    <col min="15967" max="15976" width="1.140625" style="1"/>
    <col min="15977" max="15977" width="1.7109375" style="1" customWidth="1"/>
    <col min="15978" max="15979" width="1.140625" style="1"/>
    <col min="15980" max="15980" width="1.42578125" style="1" customWidth="1"/>
    <col min="15981" max="15982" width="0.140625" style="1" customWidth="1"/>
    <col min="15983" max="15983" width="1.140625" style="1"/>
    <col min="15984" max="15984" width="0.28515625" style="1" customWidth="1"/>
    <col min="15985" max="15985" width="0" style="1" hidden="1" customWidth="1"/>
    <col min="15986" max="15986" width="1.85546875" style="1" customWidth="1"/>
    <col min="15987" max="15987" width="0" style="1" hidden="1" customWidth="1"/>
    <col min="15988" max="15989" width="1.140625" style="1"/>
    <col min="15990" max="15990" width="0.42578125" style="1" customWidth="1"/>
    <col min="15991" max="15994" width="1.140625" style="1"/>
    <col min="15995" max="15995" width="1.140625" style="1" customWidth="1"/>
    <col min="15996" max="16129" width="1.140625" style="1"/>
    <col min="16130" max="16130" width="3.140625" style="1" customWidth="1"/>
    <col min="16131" max="16131" width="4.85546875" style="1" customWidth="1"/>
    <col min="16132" max="16133" width="1.140625" style="1"/>
    <col min="16134" max="16134" width="7.85546875" style="1" customWidth="1"/>
    <col min="16135" max="16139" width="1.140625" style="1"/>
    <col min="16140" max="16140" width="4" style="1" customWidth="1"/>
    <col min="16141" max="16141" width="1.7109375" style="1" customWidth="1"/>
    <col min="16142" max="16148" width="1.140625" style="1"/>
    <col min="16149" max="16149" width="0.42578125" style="1" customWidth="1"/>
    <col min="16150" max="16150" width="0" style="1" hidden="1" customWidth="1"/>
    <col min="16151" max="16151" width="0.42578125" style="1" customWidth="1"/>
    <col min="16152" max="16152" width="0.28515625" style="1" customWidth="1"/>
    <col min="16153" max="16154" width="1.140625" style="1"/>
    <col min="16155" max="16155" width="0.28515625" style="1" customWidth="1"/>
    <col min="16156" max="16156" width="0.42578125" style="1" customWidth="1"/>
    <col min="16157" max="16157" width="0.5703125" style="1" customWidth="1"/>
    <col min="16158" max="16158" width="0" style="1" hidden="1" customWidth="1"/>
    <col min="16159" max="16159" width="1.140625" style="1"/>
    <col min="16160" max="16160" width="2.85546875" style="1" customWidth="1"/>
    <col min="16161" max="16161" width="1.140625" style="1"/>
    <col min="16162" max="16162" width="1.85546875" style="1" customWidth="1"/>
    <col min="16163" max="16171" width="1.140625" style="1"/>
    <col min="16172" max="16172" width="2.28515625" style="1" customWidth="1"/>
    <col min="16173" max="16173" width="2.5703125" style="1" customWidth="1"/>
    <col min="16174" max="16174" width="1.85546875" style="1" customWidth="1"/>
    <col min="16175" max="16175" width="2.42578125" style="1" customWidth="1"/>
    <col min="16176" max="16177" width="2.85546875" style="1" customWidth="1"/>
    <col min="16178" max="16183" width="1.140625" style="1"/>
    <col min="16184" max="16184" width="1.85546875" style="1" customWidth="1"/>
    <col min="16185" max="16188" width="1.140625" style="1"/>
    <col min="16189" max="16189" width="0.28515625" style="1" customWidth="1"/>
    <col min="16190" max="16190" width="1.140625" style="1" customWidth="1"/>
    <col min="16191" max="16191" width="1.140625" style="1"/>
    <col min="16192" max="16192" width="1.5703125" style="1" customWidth="1"/>
    <col min="16193" max="16193" width="0.7109375" style="1" customWidth="1"/>
    <col min="16194" max="16195" width="0" style="1" hidden="1" customWidth="1"/>
    <col min="16196" max="16197" width="1.140625" style="1"/>
    <col min="16198" max="16198" width="1" style="1" customWidth="1"/>
    <col min="16199" max="16199" width="0" style="1" hidden="1" customWidth="1"/>
    <col min="16200" max="16208" width="1.140625" style="1"/>
    <col min="16209" max="16209" width="1.85546875" style="1" customWidth="1"/>
    <col min="16210" max="16212" width="1.140625" style="1"/>
    <col min="16213" max="16213" width="0" style="1" hidden="1" customWidth="1"/>
    <col min="16214" max="16214" width="1" style="1" customWidth="1"/>
    <col min="16215" max="16215" width="1.140625" style="1"/>
    <col min="16216" max="16216" width="0.42578125" style="1" customWidth="1"/>
    <col min="16217" max="16217" width="0" style="1" hidden="1" customWidth="1"/>
    <col min="16218" max="16218" width="1.85546875" style="1" customWidth="1"/>
    <col min="16219" max="16219" width="0" style="1" hidden="1" customWidth="1"/>
    <col min="16220" max="16221" width="1.140625" style="1"/>
    <col min="16222" max="16222" width="0.42578125" style="1" customWidth="1"/>
    <col min="16223" max="16232" width="1.140625" style="1"/>
    <col min="16233" max="16233" width="1.7109375" style="1" customWidth="1"/>
    <col min="16234" max="16235" width="1.140625" style="1"/>
    <col min="16236" max="16236" width="1.42578125" style="1" customWidth="1"/>
    <col min="16237" max="16238" width="0.140625" style="1" customWidth="1"/>
    <col min="16239" max="16239" width="1.140625" style="1"/>
    <col min="16240" max="16240" width="0.28515625" style="1" customWidth="1"/>
    <col min="16241" max="16241" width="0" style="1" hidden="1" customWidth="1"/>
    <col min="16242" max="16242" width="1.85546875" style="1" customWidth="1"/>
    <col min="16243" max="16243" width="0" style="1" hidden="1" customWidth="1"/>
    <col min="16244" max="16245" width="1.140625" style="1"/>
    <col min="16246" max="16246" width="0.42578125" style="1" customWidth="1"/>
    <col min="16247" max="16250" width="1.140625" style="1"/>
    <col min="16251" max="16251" width="1.140625" style="1" customWidth="1"/>
    <col min="16252" max="16384" width="1.140625" style="1"/>
  </cols>
  <sheetData>
    <row r="1" spans="1:123" ht="15.75" customHeight="1">
      <c r="A1" s="541" t="s">
        <v>104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1"/>
      <c r="CC1" s="541"/>
      <c r="CD1" s="541"/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1"/>
      <c r="DN1" s="541"/>
      <c r="DO1" s="541"/>
      <c r="DP1" s="541"/>
      <c r="DQ1" s="541"/>
      <c r="DR1" s="541"/>
      <c r="DS1" s="541"/>
    </row>
    <row r="2" spans="1:123" ht="9" customHeight="1"/>
    <row r="3" spans="1:123">
      <c r="A3" s="487" t="s">
        <v>105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9"/>
      <c r="O3" s="487" t="s">
        <v>43</v>
      </c>
      <c r="P3" s="488"/>
      <c r="Q3" s="488"/>
      <c r="R3" s="488"/>
      <c r="S3" s="489"/>
      <c r="T3" s="480" t="s">
        <v>42</v>
      </c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1"/>
      <c r="AR3" s="487" t="s">
        <v>43</v>
      </c>
      <c r="AS3" s="488"/>
      <c r="AT3" s="488"/>
      <c r="AU3" s="488"/>
      <c r="AV3" s="488"/>
      <c r="AW3" s="488"/>
      <c r="AX3" s="488"/>
      <c r="AY3" s="489"/>
      <c r="AZ3" s="542" t="s">
        <v>44</v>
      </c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490"/>
      <c r="BS3" s="490"/>
      <c r="BT3" s="490"/>
      <c r="BU3" s="490"/>
      <c r="BV3" s="490"/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90"/>
      <c r="CN3" s="490"/>
      <c r="CO3" s="490"/>
      <c r="CP3" s="490"/>
      <c r="CQ3" s="490"/>
      <c r="CR3" s="490"/>
      <c r="CS3" s="490"/>
      <c r="CT3" s="490"/>
      <c r="CU3" s="490"/>
      <c r="CV3" s="480"/>
      <c r="CW3" s="480"/>
      <c r="CX3" s="480"/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480"/>
      <c r="DJ3" s="480"/>
      <c r="DK3" s="480"/>
      <c r="DL3" s="480"/>
      <c r="DM3" s="480"/>
      <c r="DN3" s="480"/>
      <c r="DO3" s="480"/>
      <c r="DP3" s="480"/>
      <c r="DQ3" s="480"/>
      <c r="DR3" s="480"/>
      <c r="DS3" s="481"/>
    </row>
    <row r="4" spans="1:123">
      <c r="A4" s="492" t="s">
        <v>49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93"/>
      <c r="O4" s="492" t="s">
        <v>106</v>
      </c>
      <c r="P4" s="485"/>
      <c r="Q4" s="485"/>
      <c r="R4" s="485"/>
      <c r="S4" s="493"/>
      <c r="T4" s="483" t="s">
        <v>45</v>
      </c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4"/>
      <c r="AR4" s="492" t="s">
        <v>107</v>
      </c>
      <c r="AS4" s="485"/>
      <c r="AT4" s="485"/>
      <c r="AU4" s="485"/>
      <c r="AV4" s="485"/>
      <c r="AW4" s="485"/>
      <c r="AX4" s="485"/>
      <c r="AY4" s="493"/>
      <c r="AZ4" s="13"/>
      <c r="BA4" s="9"/>
      <c r="BB4" s="9"/>
      <c r="BC4" s="9"/>
      <c r="BD4" s="9"/>
      <c r="BE4" s="9"/>
      <c r="BF4" s="9"/>
      <c r="BG4" s="9"/>
      <c r="BH4" s="9"/>
      <c r="BI4" s="9"/>
      <c r="BJ4" s="9"/>
      <c r="BK4" s="10" t="s">
        <v>47</v>
      </c>
      <c r="BL4" s="494" t="s">
        <v>18</v>
      </c>
      <c r="BM4" s="494"/>
      <c r="BN4" s="494"/>
      <c r="BO4" s="11" t="s">
        <v>48</v>
      </c>
      <c r="BP4" s="9"/>
      <c r="BQ4" s="9"/>
      <c r="BR4" s="9"/>
      <c r="BS4" s="9"/>
      <c r="BT4" s="9"/>
      <c r="BU4" s="9"/>
      <c r="BV4" s="9"/>
      <c r="BW4" s="12"/>
      <c r="BX4" s="13"/>
      <c r="BY4" s="9"/>
      <c r="BZ4" s="9"/>
      <c r="CA4" s="9"/>
      <c r="CB4" s="9"/>
      <c r="CC4" s="9"/>
      <c r="CD4" s="9"/>
      <c r="CE4" s="9"/>
      <c r="CF4" s="9"/>
      <c r="CG4" s="9"/>
      <c r="CH4" s="9"/>
      <c r="CI4" s="10" t="s">
        <v>47</v>
      </c>
      <c r="CJ4" s="494" t="s">
        <v>20</v>
      </c>
      <c r="CK4" s="494"/>
      <c r="CL4" s="494"/>
      <c r="CM4" s="11" t="s">
        <v>48</v>
      </c>
      <c r="CN4" s="9"/>
      <c r="CO4" s="9"/>
      <c r="CP4" s="9"/>
      <c r="CQ4" s="9"/>
      <c r="CR4" s="9"/>
      <c r="CS4" s="9"/>
      <c r="CT4" s="9"/>
      <c r="CU4" s="12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10" t="s">
        <v>47</v>
      </c>
      <c r="DH4" s="494" t="s">
        <v>638</v>
      </c>
      <c r="DI4" s="494"/>
      <c r="DJ4" s="494"/>
      <c r="DK4" s="11" t="s">
        <v>48</v>
      </c>
      <c r="DL4" s="9"/>
      <c r="DM4" s="9"/>
      <c r="DN4" s="9"/>
      <c r="DO4" s="9"/>
      <c r="DP4" s="9"/>
      <c r="DQ4" s="9"/>
      <c r="DR4" s="9"/>
      <c r="DS4" s="12"/>
    </row>
    <row r="5" spans="1:123" ht="12.75" customHeight="1">
      <c r="A5" s="492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93"/>
      <c r="O5" s="492"/>
      <c r="P5" s="485"/>
      <c r="Q5" s="485"/>
      <c r="R5" s="485"/>
      <c r="S5" s="493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7"/>
      <c r="AR5" s="492" t="s">
        <v>108</v>
      </c>
      <c r="AS5" s="485"/>
      <c r="AT5" s="485"/>
      <c r="AU5" s="485"/>
      <c r="AV5" s="485"/>
      <c r="AW5" s="485"/>
      <c r="AX5" s="485"/>
      <c r="AY5" s="493"/>
      <c r="AZ5" s="495" t="s">
        <v>50</v>
      </c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7"/>
      <c r="BX5" s="495" t="s">
        <v>51</v>
      </c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7"/>
      <c r="CV5" s="496" t="s">
        <v>52</v>
      </c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7"/>
    </row>
    <row r="6" spans="1:123" ht="12.75" customHeight="1">
      <c r="A6" s="492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93"/>
      <c r="O6" s="492"/>
      <c r="P6" s="485"/>
      <c r="Q6" s="485"/>
      <c r="R6" s="485"/>
      <c r="S6" s="493"/>
      <c r="T6" s="543" t="s">
        <v>53</v>
      </c>
      <c r="U6" s="544"/>
      <c r="V6" s="544"/>
      <c r="W6" s="544"/>
      <c r="X6" s="544"/>
      <c r="Y6" s="545"/>
      <c r="Z6" s="543" t="s">
        <v>109</v>
      </c>
      <c r="AA6" s="544"/>
      <c r="AB6" s="544"/>
      <c r="AC6" s="544"/>
      <c r="AD6" s="544"/>
      <c r="AE6" s="545"/>
      <c r="AF6" s="479" t="s">
        <v>55</v>
      </c>
      <c r="AG6" s="480"/>
      <c r="AH6" s="480"/>
      <c r="AI6" s="480"/>
      <c r="AJ6" s="480"/>
      <c r="AK6" s="481"/>
      <c r="AL6" s="479" t="s">
        <v>56</v>
      </c>
      <c r="AM6" s="480"/>
      <c r="AN6" s="480"/>
      <c r="AO6" s="480"/>
      <c r="AP6" s="480"/>
      <c r="AQ6" s="481"/>
      <c r="AR6" s="492" t="s">
        <v>49</v>
      </c>
      <c r="AS6" s="485"/>
      <c r="AT6" s="485"/>
      <c r="AU6" s="485"/>
      <c r="AV6" s="485"/>
      <c r="AW6" s="485"/>
      <c r="AX6" s="485"/>
      <c r="AY6" s="493"/>
      <c r="AZ6" s="544" t="s">
        <v>57</v>
      </c>
      <c r="BA6" s="544"/>
      <c r="BB6" s="544"/>
      <c r="BC6" s="544"/>
      <c r="BD6" s="544"/>
      <c r="BE6" s="544"/>
      <c r="BF6" s="544"/>
      <c r="BG6" s="544"/>
      <c r="BH6" s="545"/>
      <c r="BI6" s="543" t="s">
        <v>58</v>
      </c>
      <c r="BJ6" s="544"/>
      <c r="BK6" s="544"/>
      <c r="BL6" s="544"/>
      <c r="BM6" s="544"/>
      <c r="BN6" s="544"/>
      <c r="BO6" s="544"/>
      <c r="BP6" s="545"/>
      <c r="BQ6" s="543" t="s">
        <v>110</v>
      </c>
      <c r="BR6" s="544"/>
      <c r="BS6" s="544"/>
      <c r="BT6" s="544"/>
      <c r="BU6" s="544"/>
      <c r="BV6" s="544"/>
      <c r="BW6" s="545"/>
      <c r="BX6" s="543" t="s">
        <v>57</v>
      </c>
      <c r="BY6" s="544"/>
      <c r="BZ6" s="544"/>
      <c r="CA6" s="544"/>
      <c r="CB6" s="544"/>
      <c r="CC6" s="544"/>
      <c r="CD6" s="544"/>
      <c r="CE6" s="544"/>
      <c r="CF6" s="545"/>
      <c r="CG6" s="543" t="s">
        <v>58</v>
      </c>
      <c r="CH6" s="544"/>
      <c r="CI6" s="544"/>
      <c r="CJ6" s="544"/>
      <c r="CK6" s="544"/>
      <c r="CL6" s="544"/>
      <c r="CM6" s="544"/>
      <c r="CN6" s="545"/>
      <c r="CO6" s="543" t="s">
        <v>110</v>
      </c>
      <c r="CP6" s="544"/>
      <c r="CQ6" s="544"/>
      <c r="CR6" s="544"/>
      <c r="CS6" s="544"/>
      <c r="CT6" s="544"/>
      <c r="CU6" s="545"/>
      <c r="CV6" s="543" t="s">
        <v>57</v>
      </c>
      <c r="CW6" s="544"/>
      <c r="CX6" s="544"/>
      <c r="CY6" s="544"/>
      <c r="CZ6" s="544"/>
      <c r="DA6" s="544"/>
      <c r="DB6" s="544"/>
      <c r="DC6" s="544"/>
      <c r="DD6" s="545"/>
      <c r="DE6" s="543" t="s">
        <v>58</v>
      </c>
      <c r="DF6" s="544"/>
      <c r="DG6" s="544"/>
      <c r="DH6" s="544"/>
      <c r="DI6" s="544"/>
      <c r="DJ6" s="544"/>
      <c r="DK6" s="544"/>
      <c r="DL6" s="545"/>
      <c r="DM6" s="543" t="s">
        <v>110</v>
      </c>
      <c r="DN6" s="544"/>
      <c r="DO6" s="544"/>
      <c r="DP6" s="544"/>
      <c r="DQ6" s="544"/>
      <c r="DR6" s="544"/>
      <c r="DS6" s="545"/>
    </row>
    <row r="7" spans="1:123">
      <c r="A7" s="492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93"/>
      <c r="O7" s="492"/>
      <c r="P7" s="485"/>
      <c r="Q7" s="485"/>
      <c r="R7" s="485"/>
      <c r="S7" s="493"/>
      <c r="T7" s="546"/>
      <c r="U7" s="547"/>
      <c r="V7" s="547"/>
      <c r="W7" s="547"/>
      <c r="X7" s="547"/>
      <c r="Y7" s="548"/>
      <c r="Z7" s="546"/>
      <c r="AA7" s="547"/>
      <c r="AB7" s="547"/>
      <c r="AC7" s="547"/>
      <c r="AD7" s="547"/>
      <c r="AE7" s="548"/>
      <c r="AF7" s="482" t="s">
        <v>61</v>
      </c>
      <c r="AG7" s="483"/>
      <c r="AH7" s="483"/>
      <c r="AI7" s="483"/>
      <c r="AJ7" s="483"/>
      <c r="AK7" s="484"/>
      <c r="AL7" s="482" t="s">
        <v>111</v>
      </c>
      <c r="AM7" s="483"/>
      <c r="AN7" s="483"/>
      <c r="AO7" s="483"/>
      <c r="AP7" s="483"/>
      <c r="AQ7" s="484"/>
      <c r="AR7" s="485"/>
      <c r="AS7" s="485"/>
      <c r="AT7" s="485"/>
      <c r="AU7" s="485"/>
      <c r="AV7" s="485"/>
      <c r="AW7" s="485"/>
      <c r="AX7" s="485"/>
      <c r="AY7" s="493"/>
      <c r="AZ7" s="547" t="s">
        <v>63</v>
      </c>
      <c r="BA7" s="547"/>
      <c r="BB7" s="547"/>
      <c r="BC7" s="547"/>
      <c r="BD7" s="547"/>
      <c r="BE7" s="547"/>
      <c r="BF7" s="547"/>
      <c r="BG7" s="547"/>
      <c r="BH7" s="548"/>
      <c r="BI7" s="546"/>
      <c r="BJ7" s="547"/>
      <c r="BK7" s="547"/>
      <c r="BL7" s="547"/>
      <c r="BM7" s="547"/>
      <c r="BN7" s="547"/>
      <c r="BO7" s="547"/>
      <c r="BP7" s="548"/>
      <c r="BQ7" s="546" t="s">
        <v>112</v>
      </c>
      <c r="BR7" s="547"/>
      <c r="BS7" s="547"/>
      <c r="BT7" s="547"/>
      <c r="BU7" s="547"/>
      <c r="BV7" s="547"/>
      <c r="BW7" s="548"/>
      <c r="BX7" s="546" t="s">
        <v>63</v>
      </c>
      <c r="BY7" s="547"/>
      <c r="BZ7" s="547"/>
      <c r="CA7" s="547"/>
      <c r="CB7" s="547"/>
      <c r="CC7" s="547"/>
      <c r="CD7" s="547"/>
      <c r="CE7" s="547"/>
      <c r="CF7" s="548"/>
      <c r="CG7" s="546"/>
      <c r="CH7" s="547"/>
      <c r="CI7" s="547"/>
      <c r="CJ7" s="547"/>
      <c r="CK7" s="547"/>
      <c r="CL7" s="547"/>
      <c r="CM7" s="547"/>
      <c r="CN7" s="548"/>
      <c r="CO7" s="546" t="s">
        <v>112</v>
      </c>
      <c r="CP7" s="547"/>
      <c r="CQ7" s="547"/>
      <c r="CR7" s="547"/>
      <c r="CS7" s="547"/>
      <c r="CT7" s="547"/>
      <c r="CU7" s="548"/>
      <c r="CV7" s="546" t="s">
        <v>63</v>
      </c>
      <c r="CW7" s="547"/>
      <c r="CX7" s="547"/>
      <c r="CY7" s="547"/>
      <c r="CZ7" s="547"/>
      <c r="DA7" s="547"/>
      <c r="DB7" s="547"/>
      <c r="DC7" s="547"/>
      <c r="DD7" s="548"/>
      <c r="DE7" s="546"/>
      <c r="DF7" s="547"/>
      <c r="DG7" s="547"/>
      <c r="DH7" s="547"/>
      <c r="DI7" s="547"/>
      <c r="DJ7" s="547"/>
      <c r="DK7" s="547"/>
      <c r="DL7" s="548"/>
      <c r="DM7" s="546" t="s">
        <v>112</v>
      </c>
      <c r="DN7" s="547"/>
      <c r="DO7" s="547"/>
      <c r="DP7" s="547"/>
      <c r="DQ7" s="547"/>
      <c r="DR7" s="547"/>
      <c r="DS7" s="548"/>
    </row>
    <row r="8" spans="1:123">
      <c r="A8" s="549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550"/>
      <c r="O8" s="549"/>
      <c r="P8" s="474"/>
      <c r="Q8" s="474"/>
      <c r="R8" s="474"/>
      <c r="S8" s="550"/>
      <c r="T8" s="538"/>
      <c r="U8" s="539"/>
      <c r="V8" s="539"/>
      <c r="W8" s="539"/>
      <c r="X8" s="539"/>
      <c r="Y8" s="540"/>
      <c r="Z8" s="538"/>
      <c r="AA8" s="539"/>
      <c r="AB8" s="539"/>
      <c r="AC8" s="539"/>
      <c r="AD8" s="539"/>
      <c r="AE8" s="540"/>
      <c r="AF8" s="495"/>
      <c r="AG8" s="496"/>
      <c r="AH8" s="496"/>
      <c r="AI8" s="496"/>
      <c r="AJ8" s="496"/>
      <c r="AK8" s="497"/>
      <c r="AL8" s="495" t="s">
        <v>113</v>
      </c>
      <c r="AM8" s="496"/>
      <c r="AN8" s="496"/>
      <c r="AO8" s="496"/>
      <c r="AP8" s="496"/>
      <c r="AQ8" s="497"/>
      <c r="AR8" s="474"/>
      <c r="AS8" s="474"/>
      <c r="AT8" s="474"/>
      <c r="AU8" s="474"/>
      <c r="AV8" s="474"/>
      <c r="AW8" s="474"/>
      <c r="AX8" s="474"/>
      <c r="AY8" s="550"/>
      <c r="AZ8" s="539" t="s">
        <v>65</v>
      </c>
      <c r="BA8" s="539"/>
      <c r="BB8" s="539"/>
      <c r="BC8" s="539"/>
      <c r="BD8" s="539"/>
      <c r="BE8" s="539"/>
      <c r="BF8" s="539"/>
      <c r="BG8" s="539"/>
      <c r="BH8" s="540"/>
      <c r="BI8" s="538"/>
      <c r="BJ8" s="539"/>
      <c r="BK8" s="539"/>
      <c r="BL8" s="539"/>
      <c r="BM8" s="539"/>
      <c r="BN8" s="539"/>
      <c r="BO8" s="539"/>
      <c r="BP8" s="540"/>
      <c r="BQ8" s="546" t="s">
        <v>64</v>
      </c>
      <c r="BR8" s="547"/>
      <c r="BS8" s="547"/>
      <c r="BT8" s="547"/>
      <c r="BU8" s="547"/>
      <c r="BV8" s="547"/>
      <c r="BW8" s="548"/>
      <c r="BX8" s="538" t="s">
        <v>65</v>
      </c>
      <c r="BY8" s="539"/>
      <c r="BZ8" s="539"/>
      <c r="CA8" s="539"/>
      <c r="CB8" s="539"/>
      <c r="CC8" s="539"/>
      <c r="CD8" s="539"/>
      <c r="CE8" s="539"/>
      <c r="CF8" s="540"/>
      <c r="CG8" s="538"/>
      <c r="CH8" s="539"/>
      <c r="CI8" s="539"/>
      <c r="CJ8" s="539"/>
      <c r="CK8" s="539"/>
      <c r="CL8" s="539"/>
      <c r="CM8" s="539"/>
      <c r="CN8" s="540"/>
      <c r="CO8" s="546" t="s">
        <v>64</v>
      </c>
      <c r="CP8" s="547"/>
      <c r="CQ8" s="547"/>
      <c r="CR8" s="547"/>
      <c r="CS8" s="547"/>
      <c r="CT8" s="547"/>
      <c r="CU8" s="548"/>
      <c r="CV8" s="538" t="s">
        <v>65</v>
      </c>
      <c r="CW8" s="539"/>
      <c r="CX8" s="539"/>
      <c r="CY8" s="539"/>
      <c r="CZ8" s="539"/>
      <c r="DA8" s="539"/>
      <c r="DB8" s="539"/>
      <c r="DC8" s="539"/>
      <c r="DD8" s="540"/>
      <c r="DE8" s="538"/>
      <c r="DF8" s="539"/>
      <c r="DG8" s="539"/>
      <c r="DH8" s="539"/>
      <c r="DI8" s="539"/>
      <c r="DJ8" s="539"/>
      <c r="DK8" s="539"/>
      <c r="DL8" s="540"/>
      <c r="DM8" s="538" t="s">
        <v>64</v>
      </c>
      <c r="DN8" s="539"/>
      <c r="DO8" s="539"/>
      <c r="DP8" s="539"/>
      <c r="DQ8" s="539"/>
      <c r="DR8" s="539"/>
      <c r="DS8" s="540"/>
    </row>
    <row r="9" spans="1:123">
      <c r="A9" s="536">
        <v>1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>
        <v>2</v>
      </c>
      <c r="P9" s="536"/>
      <c r="Q9" s="536"/>
      <c r="R9" s="536"/>
      <c r="S9" s="536"/>
      <c r="T9" s="498">
        <v>3</v>
      </c>
      <c r="U9" s="498"/>
      <c r="V9" s="498"/>
      <c r="W9" s="498"/>
      <c r="X9" s="498"/>
      <c r="Y9" s="498"/>
      <c r="Z9" s="498">
        <v>4</v>
      </c>
      <c r="AA9" s="498"/>
      <c r="AB9" s="498"/>
      <c r="AC9" s="498"/>
      <c r="AD9" s="498"/>
      <c r="AE9" s="498"/>
      <c r="AF9" s="498">
        <v>5</v>
      </c>
      <c r="AG9" s="498"/>
      <c r="AH9" s="498"/>
      <c r="AI9" s="498"/>
      <c r="AJ9" s="498"/>
      <c r="AK9" s="498"/>
      <c r="AL9" s="498">
        <v>6</v>
      </c>
      <c r="AM9" s="498"/>
      <c r="AN9" s="498"/>
      <c r="AO9" s="498"/>
      <c r="AP9" s="498"/>
      <c r="AQ9" s="498"/>
      <c r="AR9" s="498">
        <v>7</v>
      </c>
      <c r="AS9" s="498"/>
      <c r="AT9" s="498"/>
      <c r="AU9" s="498"/>
      <c r="AV9" s="498"/>
      <c r="AW9" s="498"/>
      <c r="AX9" s="498"/>
      <c r="AY9" s="498"/>
      <c r="AZ9" s="498">
        <v>8</v>
      </c>
      <c r="BA9" s="498"/>
      <c r="BB9" s="498"/>
      <c r="BC9" s="498"/>
      <c r="BD9" s="498"/>
      <c r="BE9" s="498"/>
      <c r="BF9" s="498"/>
      <c r="BG9" s="498"/>
      <c r="BH9" s="498"/>
      <c r="BI9" s="498">
        <v>9</v>
      </c>
      <c r="BJ9" s="498"/>
      <c r="BK9" s="498"/>
      <c r="BL9" s="498"/>
      <c r="BM9" s="498"/>
      <c r="BN9" s="498"/>
      <c r="BO9" s="498"/>
      <c r="BP9" s="498"/>
      <c r="BQ9" s="498">
        <v>10</v>
      </c>
      <c r="BR9" s="498"/>
      <c r="BS9" s="498"/>
      <c r="BT9" s="498"/>
      <c r="BU9" s="498"/>
      <c r="BV9" s="498"/>
      <c r="BW9" s="498"/>
      <c r="BX9" s="498">
        <v>11</v>
      </c>
      <c r="BY9" s="498"/>
      <c r="BZ9" s="498"/>
      <c r="CA9" s="498"/>
      <c r="CB9" s="498"/>
      <c r="CC9" s="498"/>
      <c r="CD9" s="498"/>
      <c r="CE9" s="498"/>
      <c r="CF9" s="498"/>
      <c r="CG9" s="498">
        <v>12</v>
      </c>
      <c r="CH9" s="498"/>
      <c r="CI9" s="498"/>
      <c r="CJ9" s="498"/>
      <c r="CK9" s="498"/>
      <c r="CL9" s="498"/>
      <c r="CM9" s="498"/>
      <c r="CN9" s="498"/>
      <c r="CO9" s="498">
        <v>13</v>
      </c>
      <c r="CP9" s="498"/>
      <c r="CQ9" s="498"/>
      <c r="CR9" s="498"/>
      <c r="CS9" s="498"/>
      <c r="CT9" s="498"/>
      <c r="CU9" s="498"/>
      <c r="CV9" s="498">
        <v>14</v>
      </c>
      <c r="CW9" s="498"/>
      <c r="CX9" s="498"/>
      <c r="CY9" s="498"/>
      <c r="CZ9" s="498"/>
      <c r="DA9" s="498"/>
      <c r="DB9" s="498"/>
      <c r="DC9" s="498"/>
      <c r="DD9" s="498"/>
      <c r="DE9" s="498">
        <v>15</v>
      </c>
      <c r="DF9" s="498"/>
      <c r="DG9" s="498"/>
      <c r="DH9" s="498"/>
      <c r="DI9" s="498"/>
      <c r="DJ9" s="498"/>
      <c r="DK9" s="498"/>
      <c r="DL9" s="498"/>
      <c r="DM9" s="498">
        <v>16</v>
      </c>
      <c r="DN9" s="498"/>
      <c r="DO9" s="498"/>
      <c r="DP9" s="498"/>
      <c r="DQ9" s="498"/>
      <c r="DR9" s="498"/>
      <c r="DS9" s="498"/>
    </row>
    <row r="10" spans="1:123" ht="72.75" customHeight="1">
      <c r="A10" s="552" t="s">
        <v>114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4"/>
      <c r="O10" s="555"/>
      <c r="P10" s="555"/>
      <c r="Q10" s="555"/>
      <c r="R10" s="555"/>
      <c r="S10" s="555"/>
      <c r="T10" s="556" t="s">
        <v>66</v>
      </c>
      <c r="U10" s="556"/>
      <c r="V10" s="556"/>
      <c r="W10" s="556"/>
      <c r="X10" s="556"/>
      <c r="Y10" s="556"/>
      <c r="Z10" s="556" t="s">
        <v>67</v>
      </c>
      <c r="AA10" s="556"/>
      <c r="AB10" s="556"/>
      <c r="AC10" s="556"/>
      <c r="AD10" s="556"/>
      <c r="AE10" s="556"/>
      <c r="AF10" s="556" t="s">
        <v>68</v>
      </c>
      <c r="AG10" s="556"/>
      <c r="AH10" s="556"/>
      <c r="AI10" s="556"/>
      <c r="AJ10" s="556"/>
      <c r="AK10" s="556"/>
      <c r="AL10" s="556"/>
      <c r="AM10" s="556"/>
      <c r="AN10" s="556"/>
      <c r="AO10" s="556"/>
      <c r="AP10" s="556"/>
      <c r="AQ10" s="556"/>
      <c r="AR10" s="556"/>
      <c r="AS10" s="556"/>
      <c r="AT10" s="556"/>
      <c r="AU10" s="556"/>
      <c r="AV10" s="556"/>
      <c r="AW10" s="556"/>
      <c r="AX10" s="556"/>
      <c r="AY10" s="556"/>
      <c r="AZ10" s="551">
        <f>SUM(AZ11:BH22)</f>
        <v>6121335</v>
      </c>
      <c r="BA10" s="521"/>
      <c r="BB10" s="521"/>
      <c r="BC10" s="521"/>
      <c r="BD10" s="521"/>
      <c r="BE10" s="521"/>
      <c r="BF10" s="521"/>
      <c r="BG10" s="521"/>
      <c r="BH10" s="521"/>
      <c r="BI10" s="521"/>
      <c r="BJ10" s="521"/>
      <c r="BK10" s="521"/>
      <c r="BL10" s="521"/>
      <c r="BM10" s="521"/>
      <c r="BN10" s="521"/>
      <c r="BO10" s="521"/>
      <c r="BP10" s="521"/>
      <c r="BQ10" s="521"/>
      <c r="BR10" s="521"/>
      <c r="BS10" s="521"/>
      <c r="BT10" s="521"/>
      <c r="BU10" s="521"/>
      <c r="BV10" s="521"/>
      <c r="BW10" s="521"/>
      <c r="BX10" s="551">
        <f>SUM(BX11:CF22)</f>
        <v>6121335</v>
      </c>
      <c r="BY10" s="521"/>
      <c r="BZ10" s="521"/>
      <c r="CA10" s="521"/>
      <c r="CB10" s="521"/>
      <c r="CC10" s="521"/>
      <c r="CD10" s="521"/>
      <c r="CE10" s="521"/>
      <c r="CF10" s="52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  <c r="CQ10" s="551"/>
      <c r="CR10" s="551"/>
      <c r="CS10" s="551"/>
      <c r="CT10" s="551"/>
      <c r="CU10" s="551"/>
      <c r="CV10" s="551">
        <f>SUM(CV11:DD22)</f>
        <v>6121335</v>
      </c>
      <c r="CW10" s="521"/>
      <c r="CX10" s="521"/>
      <c r="CY10" s="521"/>
      <c r="CZ10" s="521"/>
      <c r="DA10" s="521"/>
      <c r="DB10" s="521"/>
      <c r="DC10" s="521"/>
      <c r="DD10" s="521"/>
      <c r="DE10" s="521"/>
      <c r="DF10" s="521"/>
      <c r="DG10" s="521"/>
      <c r="DH10" s="521"/>
      <c r="DI10" s="521"/>
      <c r="DJ10" s="521"/>
      <c r="DK10" s="521"/>
      <c r="DL10" s="521"/>
      <c r="DM10" s="521"/>
      <c r="DN10" s="521"/>
      <c r="DO10" s="521"/>
      <c r="DP10" s="521"/>
      <c r="DQ10" s="521"/>
      <c r="DR10" s="521"/>
      <c r="DS10" s="521"/>
    </row>
    <row r="11" spans="1:123">
      <c r="A11" s="534" t="s">
        <v>115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535"/>
      <c r="O11" s="536"/>
      <c r="P11" s="536"/>
      <c r="Q11" s="536"/>
      <c r="R11" s="536"/>
      <c r="S11" s="536"/>
      <c r="T11" s="477" t="s">
        <v>66</v>
      </c>
      <c r="U11" s="477"/>
      <c r="V11" s="477"/>
      <c r="W11" s="477"/>
      <c r="X11" s="477"/>
      <c r="Y11" s="477"/>
      <c r="Z11" s="477" t="s">
        <v>67</v>
      </c>
      <c r="AA11" s="477"/>
      <c r="AB11" s="477"/>
      <c r="AC11" s="477"/>
      <c r="AD11" s="477"/>
      <c r="AE11" s="477"/>
      <c r="AF11" s="477" t="s">
        <v>68</v>
      </c>
      <c r="AG11" s="477"/>
      <c r="AH11" s="477"/>
      <c r="AI11" s="477"/>
      <c r="AJ11" s="477"/>
      <c r="AK11" s="477"/>
      <c r="AL11" s="477" t="s">
        <v>69</v>
      </c>
      <c r="AM11" s="477"/>
      <c r="AN11" s="477"/>
      <c r="AO11" s="477"/>
      <c r="AP11" s="477"/>
      <c r="AQ11" s="477"/>
      <c r="AR11" s="477" t="s">
        <v>94</v>
      </c>
      <c r="AS11" s="477"/>
      <c r="AT11" s="477"/>
      <c r="AU11" s="477"/>
      <c r="AV11" s="477"/>
      <c r="AW11" s="477"/>
      <c r="AX11" s="477"/>
      <c r="AY11" s="477"/>
      <c r="AZ11" s="499">
        <v>3619226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>
        <v>3619226</v>
      </c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>
        <v>3619226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</row>
    <row r="12" spans="1:123">
      <c r="A12" s="534" t="s">
        <v>115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535"/>
      <c r="O12" s="536"/>
      <c r="P12" s="536"/>
      <c r="Q12" s="536"/>
      <c r="R12" s="536"/>
      <c r="S12" s="536"/>
      <c r="T12" s="477" t="s">
        <v>66</v>
      </c>
      <c r="U12" s="477"/>
      <c r="V12" s="477"/>
      <c r="W12" s="477"/>
      <c r="X12" s="477"/>
      <c r="Y12" s="477"/>
      <c r="Z12" s="477" t="s">
        <v>67</v>
      </c>
      <c r="AA12" s="477"/>
      <c r="AB12" s="477"/>
      <c r="AC12" s="477"/>
      <c r="AD12" s="477"/>
      <c r="AE12" s="477"/>
      <c r="AF12" s="477" t="s">
        <v>68</v>
      </c>
      <c r="AG12" s="477"/>
      <c r="AH12" s="477"/>
      <c r="AI12" s="477"/>
      <c r="AJ12" s="477"/>
      <c r="AK12" s="477"/>
      <c r="AL12" s="477" t="s">
        <v>69</v>
      </c>
      <c r="AM12" s="477"/>
      <c r="AN12" s="477"/>
      <c r="AO12" s="477"/>
      <c r="AP12" s="477"/>
      <c r="AQ12" s="477"/>
      <c r="AR12" s="477" t="s">
        <v>116</v>
      </c>
      <c r="AS12" s="477"/>
      <c r="AT12" s="477"/>
      <c r="AU12" s="477"/>
      <c r="AV12" s="477"/>
      <c r="AW12" s="477"/>
      <c r="AX12" s="477"/>
      <c r="AY12" s="477"/>
      <c r="AZ12" s="499">
        <v>45000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>
        <v>45000</v>
      </c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>
        <v>45000</v>
      </c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</row>
    <row r="13" spans="1:123" ht="22.5" customHeight="1">
      <c r="A13" s="534" t="s">
        <v>117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535"/>
      <c r="O13" s="536"/>
      <c r="P13" s="536"/>
      <c r="Q13" s="536"/>
      <c r="R13" s="536"/>
      <c r="S13" s="536"/>
      <c r="T13" s="477" t="s">
        <v>66</v>
      </c>
      <c r="U13" s="477"/>
      <c r="V13" s="477"/>
      <c r="W13" s="477"/>
      <c r="X13" s="477"/>
      <c r="Y13" s="477"/>
      <c r="Z13" s="477" t="s">
        <v>67</v>
      </c>
      <c r="AA13" s="477"/>
      <c r="AB13" s="477"/>
      <c r="AC13" s="477"/>
      <c r="AD13" s="477"/>
      <c r="AE13" s="477"/>
      <c r="AF13" s="477" t="s">
        <v>68</v>
      </c>
      <c r="AG13" s="477"/>
      <c r="AH13" s="477"/>
      <c r="AI13" s="477"/>
      <c r="AJ13" s="477"/>
      <c r="AK13" s="477"/>
      <c r="AL13" s="477" t="s">
        <v>70</v>
      </c>
      <c r="AM13" s="477"/>
      <c r="AN13" s="477"/>
      <c r="AO13" s="477"/>
      <c r="AP13" s="477"/>
      <c r="AQ13" s="477"/>
      <c r="AR13" s="477" t="s">
        <v>78</v>
      </c>
      <c r="AS13" s="477"/>
      <c r="AT13" s="477"/>
      <c r="AU13" s="477"/>
      <c r="AV13" s="477"/>
      <c r="AW13" s="477"/>
      <c r="AX13" s="477"/>
      <c r="AY13" s="477"/>
      <c r="AZ13" s="499">
        <v>45000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>
        <v>45000</v>
      </c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>
        <v>45000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499"/>
      <c r="DR13" s="499"/>
      <c r="DS13" s="499"/>
    </row>
    <row r="14" spans="1:123" ht="21.75" customHeight="1">
      <c r="A14" s="534" t="s">
        <v>117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535"/>
      <c r="O14" s="536"/>
      <c r="P14" s="536"/>
      <c r="Q14" s="536"/>
      <c r="R14" s="536"/>
      <c r="S14" s="536"/>
      <c r="T14" s="477" t="s">
        <v>66</v>
      </c>
      <c r="U14" s="477"/>
      <c r="V14" s="477"/>
      <c r="W14" s="477"/>
      <c r="X14" s="477"/>
      <c r="Y14" s="477"/>
      <c r="Z14" s="477" t="s">
        <v>67</v>
      </c>
      <c r="AA14" s="477"/>
      <c r="AB14" s="477"/>
      <c r="AC14" s="477"/>
      <c r="AD14" s="477"/>
      <c r="AE14" s="477"/>
      <c r="AF14" s="477" t="s">
        <v>68</v>
      </c>
      <c r="AG14" s="477"/>
      <c r="AH14" s="477"/>
      <c r="AI14" s="477"/>
      <c r="AJ14" s="477"/>
      <c r="AK14" s="477"/>
      <c r="AL14" s="477" t="s">
        <v>70</v>
      </c>
      <c r="AM14" s="477"/>
      <c r="AN14" s="477"/>
      <c r="AO14" s="477"/>
      <c r="AP14" s="477"/>
      <c r="AQ14" s="477"/>
      <c r="AR14" s="477" t="s">
        <v>79</v>
      </c>
      <c r="AS14" s="477"/>
      <c r="AT14" s="477"/>
      <c r="AU14" s="477"/>
      <c r="AV14" s="477"/>
      <c r="AW14" s="477"/>
      <c r="AX14" s="477"/>
      <c r="AY14" s="477"/>
      <c r="AZ14" s="499">
        <v>9500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>
        <v>9500</v>
      </c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>
        <v>9500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</row>
    <row r="15" spans="1:123" ht="47.25" customHeight="1">
      <c r="A15" s="534" t="s">
        <v>118</v>
      </c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535"/>
      <c r="O15" s="536"/>
      <c r="P15" s="536"/>
      <c r="Q15" s="536"/>
      <c r="R15" s="536"/>
      <c r="S15" s="536"/>
      <c r="T15" s="477" t="s">
        <v>66</v>
      </c>
      <c r="U15" s="477"/>
      <c r="V15" s="477"/>
      <c r="W15" s="477"/>
      <c r="X15" s="477"/>
      <c r="Y15" s="477"/>
      <c r="Z15" s="477" t="s">
        <v>67</v>
      </c>
      <c r="AA15" s="477"/>
      <c r="AB15" s="477"/>
      <c r="AC15" s="477"/>
      <c r="AD15" s="477"/>
      <c r="AE15" s="477"/>
      <c r="AF15" s="477" t="s">
        <v>68</v>
      </c>
      <c r="AG15" s="477"/>
      <c r="AH15" s="477"/>
      <c r="AI15" s="477"/>
      <c r="AJ15" s="477"/>
      <c r="AK15" s="477"/>
      <c r="AL15" s="477" t="s">
        <v>71</v>
      </c>
      <c r="AM15" s="477"/>
      <c r="AN15" s="477"/>
      <c r="AO15" s="477"/>
      <c r="AP15" s="477"/>
      <c r="AQ15" s="477"/>
      <c r="AR15" s="477" t="s">
        <v>72</v>
      </c>
      <c r="AS15" s="477"/>
      <c r="AT15" s="477"/>
      <c r="AU15" s="477"/>
      <c r="AV15" s="477"/>
      <c r="AW15" s="477"/>
      <c r="AX15" s="477"/>
      <c r="AY15" s="477"/>
      <c r="AZ15" s="499">
        <v>1093006</v>
      </c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>
        <v>1093006</v>
      </c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>
        <v>1093006</v>
      </c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499"/>
      <c r="DN15" s="499"/>
      <c r="DO15" s="499"/>
      <c r="DP15" s="499"/>
      <c r="DQ15" s="499"/>
      <c r="DR15" s="499"/>
      <c r="DS15" s="499"/>
    </row>
    <row r="16" spans="1:123">
      <c r="A16" s="534" t="s">
        <v>119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535"/>
      <c r="O16" s="536"/>
      <c r="P16" s="536"/>
      <c r="Q16" s="536"/>
      <c r="R16" s="536"/>
      <c r="S16" s="536"/>
      <c r="T16" s="477" t="s">
        <v>66</v>
      </c>
      <c r="U16" s="477"/>
      <c r="V16" s="477"/>
      <c r="W16" s="477"/>
      <c r="X16" s="477"/>
      <c r="Y16" s="477"/>
      <c r="Z16" s="477" t="s">
        <v>67</v>
      </c>
      <c r="AA16" s="477"/>
      <c r="AB16" s="477"/>
      <c r="AC16" s="477"/>
      <c r="AD16" s="477"/>
      <c r="AE16" s="477"/>
      <c r="AF16" s="477" t="s">
        <v>68</v>
      </c>
      <c r="AG16" s="477"/>
      <c r="AH16" s="477"/>
      <c r="AI16" s="477"/>
      <c r="AJ16" s="477"/>
      <c r="AK16" s="477"/>
      <c r="AL16" s="477" t="s">
        <v>73</v>
      </c>
      <c r="AM16" s="477"/>
      <c r="AN16" s="477"/>
      <c r="AO16" s="477"/>
      <c r="AP16" s="477"/>
      <c r="AQ16" s="477"/>
      <c r="AR16" s="477" t="s">
        <v>120</v>
      </c>
      <c r="AS16" s="477"/>
      <c r="AT16" s="477"/>
      <c r="AU16" s="477"/>
      <c r="AV16" s="477"/>
      <c r="AW16" s="477"/>
      <c r="AX16" s="477"/>
      <c r="AY16" s="477"/>
      <c r="AZ16" s="499">
        <v>18460</v>
      </c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>
        <v>18460</v>
      </c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>
        <v>18460</v>
      </c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</row>
    <row r="17" spans="1:123">
      <c r="A17" s="534" t="s">
        <v>119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535"/>
      <c r="O17" s="536"/>
      <c r="P17" s="536"/>
      <c r="Q17" s="536"/>
      <c r="R17" s="536"/>
      <c r="S17" s="536"/>
      <c r="T17" s="477" t="s">
        <v>66</v>
      </c>
      <c r="U17" s="477"/>
      <c r="V17" s="477"/>
      <c r="W17" s="477"/>
      <c r="X17" s="477"/>
      <c r="Y17" s="477"/>
      <c r="Z17" s="477" t="s">
        <v>67</v>
      </c>
      <c r="AA17" s="477"/>
      <c r="AB17" s="477"/>
      <c r="AC17" s="477"/>
      <c r="AD17" s="477"/>
      <c r="AE17" s="477"/>
      <c r="AF17" s="477" t="s">
        <v>68</v>
      </c>
      <c r="AG17" s="477"/>
      <c r="AH17" s="477"/>
      <c r="AI17" s="477"/>
      <c r="AJ17" s="477"/>
      <c r="AK17" s="477"/>
      <c r="AL17" s="477" t="s">
        <v>73</v>
      </c>
      <c r="AM17" s="477"/>
      <c r="AN17" s="477"/>
      <c r="AO17" s="477"/>
      <c r="AP17" s="477"/>
      <c r="AQ17" s="477"/>
      <c r="AR17" s="477" t="s">
        <v>79</v>
      </c>
      <c r="AS17" s="477"/>
      <c r="AT17" s="477"/>
      <c r="AU17" s="477"/>
      <c r="AV17" s="477"/>
      <c r="AW17" s="477"/>
      <c r="AX17" s="477"/>
      <c r="AY17" s="477"/>
      <c r="AZ17" s="499">
        <v>110280</v>
      </c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>
        <v>110280</v>
      </c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>
        <v>110280</v>
      </c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499"/>
      <c r="DN17" s="499"/>
      <c r="DO17" s="499"/>
      <c r="DP17" s="499"/>
      <c r="DQ17" s="499"/>
      <c r="DR17" s="499"/>
      <c r="DS17" s="499"/>
    </row>
    <row r="18" spans="1:123">
      <c r="A18" s="534" t="s">
        <v>119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535"/>
      <c r="O18" s="536"/>
      <c r="P18" s="536"/>
      <c r="Q18" s="536"/>
      <c r="R18" s="536"/>
      <c r="S18" s="536"/>
      <c r="T18" s="477" t="s">
        <v>66</v>
      </c>
      <c r="U18" s="477"/>
      <c r="V18" s="477"/>
      <c r="W18" s="477"/>
      <c r="X18" s="477"/>
      <c r="Y18" s="477"/>
      <c r="Z18" s="477" t="s">
        <v>67</v>
      </c>
      <c r="AA18" s="477"/>
      <c r="AB18" s="477"/>
      <c r="AC18" s="477"/>
      <c r="AD18" s="477"/>
      <c r="AE18" s="477"/>
      <c r="AF18" s="477" t="s">
        <v>68</v>
      </c>
      <c r="AG18" s="477"/>
      <c r="AH18" s="477"/>
      <c r="AI18" s="477"/>
      <c r="AJ18" s="477"/>
      <c r="AK18" s="477"/>
      <c r="AL18" s="477" t="s">
        <v>73</v>
      </c>
      <c r="AM18" s="477"/>
      <c r="AN18" s="477"/>
      <c r="AO18" s="477"/>
      <c r="AP18" s="477"/>
      <c r="AQ18" s="477"/>
      <c r="AR18" s="477" t="s">
        <v>121</v>
      </c>
      <c r="AS18" s="477"/>
      <c r="AT18" s="477"/>
      <c r="AU18" s="477"/>
      <c r="AV18" s="477"/>
      <c r="AW18" s="477"/>
      <c r="AX18" s="477"/>
      <c r="AY18" s="477"/>
      <c r="AZ18" s="499">
        <v>2000</v>
      </c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>
        <v>2000</v>
      </c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>
        <v>2000</v>
      </c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</row>
    <row r="19" spans="1:123">
      <c r="A19" s="534" t="s">
        <v>119</v>
      </c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535"/>
      <c r="O19" s="536"/>
      <c r="P19" s="536"/>
      <c r="Q19" s="536"/>
      <c r="R19" s="536"/>
      <c r="S19" s="536"/>
      <c r="T19" s="477" t="s">
        <v>66</v>
      </c>
      <c r="U19" s="477"/>
      <c r="V19" s="477"/>
      <c r="W19" s="477"/>
      <c r="X19" s="477"/>
      <c r="Y19" s="477"/>
      <c r="Z19" s="477" t="s">
        <v>67</v>
      </c>
      <c r="AA19" s="477"/>
      <c r="AB19" s="477"/>
      <c r="AC19" s="477"/>
      <c r="AD19" s="477"/>
      <c r="AE19" s="477"/>
      <c r="AF19" s="477" t="s">
        <v>68</v>
      </c>
      <c r="AG19" s="477"/>
      <c r="AH19" s="477"/>
      <c r="AI19" s="477"/>
      <c r="AJ19" s="477"/>
      <c r="AK19" s="477"/>
      <c r="AL19" s="477" t="s">
        <v>73</v>
      </c>
      <c r="AM19" s="477"/>
      <c r="AN19" s="477"/>
      <c r="AO19" s="477"/>
      <c r="AP19" s="477"/>
      <c r="AQ19" s="477"/>
      <c r="AR19" s="477" t="s">
        <v>82</v>
      </c>
      <c r="AS19" s="477"/>
      <c r="AT19" s="477"/>
      <c r="AU19" s="477"/>
      <c r="AV19" s="477"/>
      <c r="AW19" s="477"/>
      <c r="AX19" s="477"/>
      <c r="AY19" s="477"/>
      <c r="AZ19" s="499">
        <v>1073863</v>
      </c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>
        <v>1073863</v>
      </c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>
        <v>1073863</v>
      </c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499"/>
      <c r="DN19" s="499"/>
      <c r="DO19" s="499"/>
      <c r="DP19" s="499"/>
      <c r="DQ19" s="499"/>
      <c r="DR19" s="499"/>
      <c r="DS19" s="499"/>
    </row>
    <row r="20" spans="1:123">
      <c r="A20" s="534" t="s">
        <v>119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535"/>
      <c r="O20" s="510"/>
      <c r="P20" s="511"/>
      <c r="Q20" s="511"/>
      <c r="R20" s="511"/>
      <c r="S20" s="512"/>
      <c r="T20" s="507" t="s">
        <v>66</v>
      </c>
      <c r="U20" s="508"/>
      <c r="V20" s="508"/>
      <c r="W20" s="508"/>
      <c r="X20" s="508"/>
      <c r="Y20" s="509"/>
      <c r="Z20" s="507" t="s">
        <v>67</v>
      </c>
      <c r="AA20" s="508"/>
      <c r="AB20" s="508"/>
      <c r="AC20" s="508"/>
      <c r="AD20" s="508"/>
      <c r="AE20" s="509"/>
      <c r="AF20" s="507" t="s">
        <v>68</v>
      </c>
      <c r="AG20" s="508"/>
      <c r="AH20" s="508"/>
      <c r="AI20" s="508"/>
      <c r="AJ20" s="508"/>
      <c r="AK20" s="509"/>
      <c r="AL20" s="507" t="s">
        <v>73</v>
      </c>
      <c r="AM20" s="508"/>
      <c r="AN20" s="508"/>
      <c r="AO20" s="508"/>
      <c r="AP20" s="508"/>
      <c r="AQ20" s="509"/>
      <c r="AR20" s="507" t="s">
        <v>122</v>
      </c>
      <c r="AS20" s="508"/>
      <c r="AT20" s="508"/>
      <c r="AU20" s="508"/>
      <c r="AV20" s="508"/>
      <c r="AW20" s="508"/>
      <c r="AX20" s="508"/>
      <c r="AY20" s="509"/>
      <c r="AZ20" s="501">
        <v>45000</v>
      </c>
      <c r="BA20" s="502"/>
      <c r="BB20" s="502"/>
      <c r="BC20" s="502"/>
      <c r="BD20" s="502"/>
      <c r="BE20" s="502"/>
      <c r="BF20" s="502"/>
      <c r="BG20" s="502"/>
      <c r="BH20" s="503"/>
      <c r="BI20" s="501"/>
      <c r="BJ20" s="502"/>
      <c r="BK20" s="502"/>
      <c r="BL20" s="502"/>
      <c r="BM20" s="502"/>
      <c r="BN20" s="502"/>
      <c r="BO20" s="502"/>
      <c r="BP20" s="503"/>
      <c r="BQ20" s="501"/>
      <c r="BR20" s="502"/>
      <c r="BS20" s="502"/>
      <c r="BT20" s="502"/>
      <c r="BU20" s="502"/>
      <c r="BV20" s="502"/>
      <c r="BW20" s="503"/>
      <c r="BX20" s="501">
        <v>45000</v>
      </c>
      <c r="BY20" s="502"/>
      <c r="BZ20" s="502"/>
      <c r="CA20" s="502"/>
      <c r="CB20" s="502"/>
      <c r="CC20" s="502"/>
      <c r="CD20" s="502"/>
      <c r="CE20" s="502"/>
      <c r="CF20" s="503"/>
      <c r="CG20" s="501"/>
      <c r="CH20" s="502"/>
      <c r="CI20" s="502"/>
      <c r="CJ20" s="502"/>
      <c r="CK20" s="502"/>
      <c r="CL20" s="502"/>
      <c r="CM20" s="502"/>
      <c r="CN20" s="503"/>
      <c r="CO20" s="501"/>
      <c r="CP20" s="502"/>
      <c r="CQ20" s="502"/>
      <c r="CR20" s="502"/>
      <c r="CS20" s="502"/>
      <c r="CT20" s="502"/>
      <c r="CU20" s="503"/>
      <c r="CV20" s="501">
        <v>45000</v>
      </c>
      <c r="CW20" s="502"/>
      <c r="CX20" s="502"/>
      <c r="CY20" s="502"/>
      <c r="CZ20" s="502"/>
      <c r="DA20" s="502"/>
      <c r="DB20" s="502"/>
      <c r="DC20" s="502"/>
      <c r="DD20" s="503"/>
      <c r="DE20" s="501"/>
      <c r="DF20" s="502"/>
      <c r="DG20" s="502"/>
      <c r="DH20" s="502"/>
      <c r="DI20" s="502"/>
      <c r="DJ20" s="502"/>
      <c r="DK20" s="502"/>
      <c r="DL20" s="503"/>
      <c r="DM20" s="501"/>
      <c r="DN20" s="502"/>
      <c r="DO20" s="502"/>
      <c r="DP20" s="502"/>
      <c r="DQ20" s="502"/>
      <c r="DR20" s="502"/>
      <c r="DS20" s="503"/>
    </row>
    <row r="21" spans="1:123">
      <c r="A21" s="534" t="s">
        <v>119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535"/>
      <c r="O21" s="536"/>
      <c r="P21" s="536"/>
      <c r="Q21" s="536"/>
      <c r="R21" s="536"/>
      <c r="S21" s="536"/>
      <c r="T21" s="477" t="s">
        <v>66</v>
      </c>
      <c r="U21" s="477"/>
      <c r="V21" s="477"/>
      <c r="W21" s="477"/>
      <c r="X21" s="477"/>
      <c r="Y21" s="477"/>
      <c r="Z21" s="477" t="s">
        <v>67</v>
      </c>
      <c r="AA21" s="477"/>
      <c r="AB21" s="477"/>
      <c r="AC21" s="477"/>
      <c r="AD21" s="477"/>
      <c r="AE21" s="477"/>
      <c r="AF21" s="477" t="s">
        <v>68</v>
      </c>
      <c r="AG21" s="477"/>
      <c r="AH21" s="477"/>
      <c r="AI21" s="477"/>
      <c r="AJ21" s="477"/>
      <c r="AK21" s="477"/>
      <c r="AL21" s="477" t="s">
        <v>73</v>
      </c>
      <c r="AM21" s="477"/>
      <c r="AN21" s="477"/>
      <c r="AO21" s="477"/>
      <c r="AP21" s="477"/>
      <c r="AQ21" s="477"/>
      <c r="AR21" s="477" t="s">
        <v>123</v>
      </c>
      <c r="AS21" s="477"/>
      <c r="AT21" s="477"/>
      <c r="AU21" s="477"/>
      <c r="AV21" s="477"/>
      <c r="AW21" s="477"/>
      <c r="AX21" s="477"/>
      <c r="AY21" s="477"/>
      <c r="AZ21" s="499">
        <v>15000</v>
      </c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/>
      <c r="BX21" s="499">
        <v>15000</v>
      </c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/>
      <c r="CO21" s="499"/>
      <c r="CP21" s="499"/>
      <c r="CQ21" s="499"/>
      <c r="CR21" s="499"/>
      <c r="CS21" s="499"/>
      <c r="CT21" s="499"/>
      <c r="CU21" s="499"/>
      <c r="CV21" s="499">
        <v>15000</v>
      </c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/>
      <c r="DM21" s="499"/>
      <c r="DN21" s="499"/>
      <c r="DO21" s="499"/>
      <c r="DP21" s="499"/>
      <c r="DQ21" s="499"/>
      <c r="DR21" s="499"/>
      <c r="DS21" s="499"/>
    </row>
    <row r="22" spans="1:123">
      <c r="A22" s="534" t="s">
        <v>119</v>
      </c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535"/>
      <c r="O22" s="536"/>
      <c r="P22" s="536"/>
      <c r="Q22" s="536"/>
      <c r="R22" s="536"/>
      <c r="S22" s="536"/>
      <c r="T22" s="477" t="s">
        <v>66</v>
      </c>
      <c r="U22" s="477"/>
      <c r="V22" s="477"/>
      <c r="W22" s="477"/>
      <c r="X22" s="477"/>
      <c r="Y22" s="477"/>
      <c r="Z22" s="477" t="s">
        <v>67</v>
      </c>
      <c r="AA22" s="477"/>
      <c r="AB22" s="477"/>
      <c r="AC22" s="477"/>
      <c r="AD22" s="477"/>
      <c r="AE22" s="477"/>
      <c r="AF22" s="477" t="s">
        <v>68</v>
      </c>
      <c r="AG22" s="477"/>
      <c r="AH22" s="477"/>
      <c r="AI22" s="477"/>
      <c r="AJ22" s="477"/>
      <c r="AK22" s="477"/>
      <c r="AL22" s="477" t="s">
        <v>73</v>
      </c>
      <c r="AM22" s="477"/>
      <c r="AN22" s="477"/>
      <c r="AO22" s="477"/>
      <c r="AP22" s="477"/>
      <c r="AQ22" s="477"/>
      <c r="AR22" s="477" t="s">
        <v>124</v>
      </c>
      <c r="AS22" s="477"/>
      <c r="AT22" s="477"/>
      <c r="AU22" s="477"/>
      <c r="AV22" s="477"/>
      <c r="AW22" s="477"/>
      <c r="AX22" s="477"/>
      <c r="AY22" s="477"/>
      <c r="AZ22" s="499">
        <v>45000</v>
      </c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/>
      <c r="BX22" s="499">
        <v>45000</v>
      </c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/>
      <c r="CP22" s="499"/>
      <c r="CQ22" s="499"/>
      <c r="CR22" s="499"/>
      <c r="CS22" s="499"/>
      <c r="CT22" s="499"/>
      <c r="CU22" s="499"/>
      <c r="CV22" s="499">
        <v>45000</v>
      </c>
      <c r="CW22" s="499"/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99"/>
      <c r="DL22" s="499"/>
      <c r="DM22" s="499"/>
      <c r="DN22" s="499"/>
      <c r="DO22" s="499"/>
      <c r="DP22" s="499"/>
      <c r="DQ22" s="499"/>
      <c r="DR22" s="499"/>
      <c r="DS22" s="499"/>
    </row>
    <row r="23" spans="1:123" ht="87" customHeight="1">
      <c r="A23" s="557" t="s">
        <v>125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9"/>
      <c r="O23" s="555"/>
      <c r="P23" s="555"/>
      <c r="Q23" s="555"/>
      <c r="R23" s="555"/>
      <c r="S23" s="555"/>
      <c r="T23" s="560" t="s">
        <v>66</v>
      </c>
      <c r="U23" s="560"/>
      <c r="V23" s="560"/>
      <c r="W23" s="560"/>
      <c r="X23" s="560"/>
      <c r="Y23" s="560"/>
      <c r="Z23" s="561" t="s">
        <v>67</v>
      </c>
      <c r="AA23" s="562"/>
      <c r="AB23" s="562"/>
      <c r="AC23" s="562"/>
      <c r="AD23" s="562"/>
      <c r="AE23" s="563"/>
      <c r="AF23" s="561" t="s">
        <v>76</v>
      </c>
      <c r="AG23" s="562"/>
      <c r="AH23" s="562"/>
      <c r="AI23" s="562"/>
      <c r="AJ23" s="562"/>
      <c r="AK23" s="563"/>
      <c r="AL23" s="560"/>
      <c r="AM23" s="560"/>
      <c r="AN23" s="560"/>
      <c r="AO23" s="560"/>
      <c r="AP23" s="560"/>
      <c r="AQ23" s="560"/>
      <c r="AR23" s="560"/>
      <c r="AS23" s="560"/>
      <c r="AT23" s="560"/>
      <c r="AU23" s="560"/>
      <c r="AV23" s="560"/>
      <c r="AW23" s="560"/>
      <c r="AX23" s="560"/>
      <c r="AY23" s="560"/>
      <c r="AZ23" s="564">
        <f>SUM(AZ24:BH29)</f>
        <v>861038</v>
      </c>
      <c r="BA23" s="564"/>
      <c r="BB23" s="564"/>
      <c r="BC23" s="564"/>
      <c r="BD23" s="564"/>
      <c r="BE23" s="564"/>
      <c r="BF23" s="564"/>
      <c r="BG23" s="564"/>
      <c r="BH23" s="564"/>
      <c r="BI23" s="551"/>
      <c r="BJ23" s="551"/>
      <c r="BK23" s="551"/>
      <c r="BL23" s="551"/>
      <c r="BM23" s="551"/>
      <c r="BN23" s="551"/>
      <c r="BO23" s="551"/>
      <c r="BP23" s="551"/>
      <c r="BQ23" s="551"/>
      <c r="BR23" s="551"/>
      <c r="BS23" s="551"/>
      <c r="BT23" s="551"/>
      <c r="BU23" s="551"/>
      <c r="BV23" s="551"/>
      <c r="BW23" s="551"/>
      <c r="BX23" s="564">
        <f>SUM(BX24:CF29)</f>
        <v>895479</v>
      </c>
      <c r="BY23" s="564"/>
      <c r="BZ23" s="564"/>
      <c r="CA23" s="564"/>
      <c r="CB23" s="564"/>
      <c r="CC23" s="564"/>
      <c r="CD23" s="564"/>
      <c r="CE23" s="564"/>
      <c r="CF23" s="564"/>
      <c r="CG23" s="551"/>
      <c r="CH23" s="551"/>
      <c r="CI23" s="551"/>
      <c r="CJ23" s="551"/>
      <c r="CK23" s="551"/>
      <c r="CL23" s="551"/>
      <c r="CM23" s="551"/>
      <c r="CN23" s="551"/>
      <c r="CO23" s="551"/>
      <c r="CP23" s="551"/>
      <c r="CQ23" s="551"/>
      <c r="CR23" s="551"/>
      <c r="CS23" s="551"/>
      <c r="CT23" s="551"/>
      <c r="CU23" s="551"/>
      <c r="CV23" s="564">
        <f>SUM(CV24:DD29)</f>
        <v>931298</v>
      </c>
      <c r="CW23" s="564"/>
      <c r="CX23" s="564"/>
      <c r="CY23" s="564"/>
      <c r="CZ23" s="564"/>
      <c r="DA23" s="564"/>
      <c r="DB23" s="564"/>
      <c r="DC23" s="564"/>
      <c r="DD23" s="564"/>
      <c r="DE23" s="551"/>
      <c r="DF23" s="551"/>
      <c r="DG23" s="551"/>
      <c r="DH23" s="551"/>
      <c r="DI23" s="551"/>
      <c r="DJ23" s="551"/>
      <c r="DK23" s="551"/>
      <c r="DL23" s="551"/>
      <c r="DM23" s="551"/>
      <c r="DN23" s="551"/>
      <c r="DO23" s="551"/>
      <c r="DP23" s="551"/>
      <c r="DQ23" s="551"/>
      <c r="DR23" s="551"/>
      <c r="DS23" s="551"/>
    </row>
    <row r="24" spans="1:123" ht="11.25" customHeight="1">
      <c r="A24" s="534" t="s">
        <v>119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535"/>
      <c r="O24" s="536"/>
      <c r="P24" s="536"/>
      <c r="Q24" s="536"/>
      <c r="R24" s="536"/>
      <c r="S24" s="536"/>
      <c r="T24" s="477" t="s">
        <v>66</v>
      </c>
      <c r="U24" s="477"/>
      <c r="V24" s="477"/>
      <c r="W24" s="477"/>
      <c r="X24" s="477"/>
      <c r="Y24" s="477"/>
      <c r="Z24" s="477" t="s">
        <v>67</v>
      </c>
      <c r="AA24" s="477"/>
      <c r="AB24" s="477"/>
      <c r="AC24" s="477"/>
      <c r="AD24" s="477"/>
      <c r="AE24" s="477"/>
      <c r="AF24" s="477" t="s">
        <v>76</v>
      </c>
      <c r="AG24" s="477"/>
      <c r="AH24" s="477"/>
      <c r="AI24" s="477"/>
      <c r="AJ24" s="477"/>
      <c r="AK24" s="477"/>
      <c r="AL24" s="477" t="s">
        <v>73</v>
      </c>
      <c r="AM24" s="477"/>
      <c r="AN24" s="477"/>
      <c r="AO24" s="477"/>
      <c r="AP24" s="477"/>
      <c r="AQ24" s="477"/>
      <c r="AR24" s="477" t="s">
        <v>126</v>
      </c>
      <c r="AS24" s="477"/>
      <c r="AT24" s="477"/>
      <c r="AU24" s="477"/>
      <c r="AV24" s="477"/>
      <c r="AW24" s="477"/>
      <c r="AX24" s="477"/>
      <c r="AY24" s="477"/>
      <c r="AZ24" s="499">
        <v>59508</v>
      </c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499"/>
      <c r="BT24" s="499"/>
      <c r="BU24" s="499"/>
      <c r="BV24" s="499"/>
      <c r="BW24" s="499"/>
      <c r="BX24" s="499">
        <v>59508</v>
      </c>
      <c r="BY24" s="499"/>
      <c r="BZ24" s="499"/>
      <c r="CA24" s="499"/>
      <c r="CB24" s="499"/>
      <c r="CC24" s="499"/>
      <c r="CD24" s="499"/>
      <c r="CE24" s="499"/>
      <c r="CF24" s="499"/>
      <c r="CG24" s="499"/>
      <c r="CH24" s="499"/>
      <c r="CI24" s="499"/>
      <c r="CJ24" s="499"/>
      <c r="CK24" s="499"/>
      <c r="CL24" s="499"/>
      <c r="CM24" s="499"/>
      <c r="CN24" s="499"/>
      <c r="CO24" s="499"/>
      <c r="CP24" s="499"/>
      <c r="CQ24" s="499"/>
      <c r="CR24" s="499"/>
      <c r="CS24" s="499"/>
      <c r="CT24" s="499"/>
      <c r="CU24" s="499"/>
      <c r="CV24" s="499">
        <v>59508</v>
      </c>
      <c r="CW24" s="499"/>
      <c r="CX24" s="499"/>
      <c r="CY24" s="499"/>
      <c r="CZ24" s="499"/>
      <c r="DA24" s="499"/>
      <c r="DB24" s="499"/>
      <c r="DC24" s="499"/>
      <c r="DD24" s="499"/>
      <c r="DE24" s="499"/>
      <c r="DF24" s="499"/>
      <c r="DG24" s="499"/>
      <c r="DH24" s="499"/>
      <c r="DI24" s="499"/>
      <c r="DJ24" s="499"/>
      <c r="DK24" s="499"/>
      <c r="DL24" s="499"/>
      <c r="DM24" s="499"/>
      <c r="DN24" s="499"/>
      <c r="DO24" s="499"/>
      <c r="DP24" s="499"/>
      <c r="DQ24" s="499"/>
      <c r="DR24" s="499"/>
      <c r="DS24" s="499"/>
    </row>
    <row r="25" spans="1:123" s="391" customFormat="1" ht="11.25" customHeight="1">
      <c r="A25" s="534" t="s">
        <v>119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535"/>
      <c r="O25" s="536"/>
      <c r="P25" s="536"/>
      <c r="Q25" s="536"/>
      <c r="R25" s="536"/>
      <c r="S25" s="536"/>
      <c r="T25" s="477" t="s">
        <v>66</v>
      </c>
      <c r="U25" s="477"/>
      <c r="V25" s="477"/>
      <c r="W25" s="477"/>
      <c r="X25" s="477"/>
      <c r="Y25" s="477"/>
      <c r="Z25" s="477" t="s">
        <v>67</v>
      </c>
      <c r="AA25" s="477"/>
      <c r="AB25" s="477"/>
      <c r="AC25" s="477"/>
      <c r="AD25" s="477"/>
      <c r="AE25" s="477"/>
      <c r="AF25" s="477" t="s">
        <v>76</v>
      </c>
      <c r="AG25" s="477"/>
      <c r="AH25" s="477"/>
      <c r="AI25" s="477"/>
      <c r="AJ25" s="477"/>
      <c r="AK25" s="477"/>
      <c r="AL25" s="477" t="s">
        <v>73</v>
      </c>
      <c r="AM25" s="477"/>
      <c r="AN25" s="477"/>
      <c r="AO25" s="477"/>
      <c r="AP25" s="477"/>
      <c r="AQ25" s="477"/>
      <c r="AR25" s="477" t="s">
        <v>121</v>
      </c>
      <c r="AS25" s="477"/>
      <c r="AT25" s="477"/>
      <c r="AU25" s="477"/>
      <c r="AV25" s="477"/>
      <c r="AW25" s="477"/>
      <c r="AX25" s="477"/>
      <c r="AY25" s="477"/>
      <c r="AZ25" s="499">
        <v>2623</v>
      </c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/>
      <c r="BV25" s="499"/>
      <c r="BW25" s="499"/>
      <c r="BX25" s="499">
        <v>2623</v>
      </c>
      <c r="BY25" s="499"/>
      <c r="BZ25" s="499"/>
      <c r="CA25" s="499"/>
      <c r="CB25" s="499"/>
      <c r="CC25" s="499"/>
      <c r="CD25" s="499"/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499"/>
      <c r="CR25" s="499"/>
      <c r="CS25" s="499"/>
      <c r="CT25" s="499"/>
      <c r="CU25" s="499"/>
      <c r="CV25" s="499">
        <v>2623</v>
      </c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499"/>
      <c r="DH25" s="499"/>
      <c r="DI25" s="499"/>
      <c r="DJ25" s="499"/>
      <c r="DK25" s="499"/>
      <c r="DL25" s="499"/>
      <c r="DM25" s="499"/>
      <c r="DN25" s="499"/>
      <c r="DO25" s="499"/>
      <c r="DP25" s="499"/>
      <c r="DQ25" s="499"/>
      <c r="DR25" s="499"/>
      <c r="DS25" s="499"/>
    </row>
    <row r="26" spans="1:123" ht="11.25" customHeight="1">
      <c r="A26" s="534" t="s">
        <v>119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535"/>
      <c r="O26" s="536"/>
      <c r="P26" s="536"/>
      <c r="Q26" s="536"/>
      <c r="R26" s="536"/>
      <c r="S26" s="536"/>
      <c r="T26" s="477" t="s">
        <v>66</v>
      </c>
      <c r="U26" s="477"/>
      <c r="V26" s="477"/>
      <c r="W26" s="477"/>
      <c r="X26" s="477"/>
      <c r="Y26" s="477"/>
      <c r="Z26" s="477" t="s">
        <v>67</v>
      </c>
      <c r="AA26" s="477"/>
      <c r="AB26" s="477"/>
      <c r="AC26" s="477"/>
      <c r="AD26" s="477"/>
      <c r="AE26" s="477"/>
      <c r="AF26" s="477" t="s">
        <v>76</v>
      </c>
      <c r="AG26" s="477"/>
      <c r="AH26" s="477"/>
      <c r="AI26" s="477"/>
      <c r="AJ26" s="477"/>
      <c r="AK26" s="477"/>
      <c r="AL26" s="477" t="s">
        <v>73</v>
      </c>
      <c r="AM26" s="477"/>
      <c r="AN26" s="477"/>
      <c r="AO26" s="477"/>
      <c r="AP26" s="477"/>
      <c r="AQ26" s="477"/>
      <c r="AR26" s="477" t="s">
        <v>82</v>
      </c>
      <c r="AS26" s="477"/>
      <c r="AT26" s="477"/>
      <c r="AU26" s="477"/>
      <c r="AV26" s="477"/>
      <c r="AW26" s="477"/>
      <c r="AX26" s="477"/>
      <c r="AY26" s="477"/>
      <c r="AZ26" s="499">
        <v>602727</v>
      </c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499"/>
      <c r="BT26" s="499"/>
      <c r="BU26" s="499"/>
      <c r="BV26" s="499"/>
      <c r="BW26" s="499"/>
      <c r="BX26" s="499">
        <v>626835</v>
      </c>
      <c r="BY26" s="499"/>
      <c r="BZ26" s="499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/>
      <c r="CT26" s="499"/>
      <c r="CU26" s="499"/>
      <c r="CV26" s="499">
        <v>651909</v>
      </c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499"/>
      <c r="DH26" s="499"/>
      <c r="DI26" s="499"/>
      <c r="DJ26" s="499"/>
      <c r="DK26" s="499"/>
      <c r="DL26" s="499"/>
      <c r="DM26" s="499"/>
      <c r="DN26" s="499"/>
      <c r="DO26" s="499"/>
      <c r="DP26" s="499"/>
      <c r="DQ26" s="499"/>
      <c r="DR26" s="499"/>
      <c r="DS26" s="499"/>
    </row>
    <row r="27" spans="1:123" ht="14.25" customHeight="1">
      <c r="A27" s="534" t="s">
        <v>119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535"/>
      <c r="O27" s="536"/>
      <c r="P27" s="536"/>
      <c r="Q27" s="536"/>
      <c r="R27" s="536"/>
      <c r="S27" s="536"/>
      <c r="T27" s="477" t="s">
        <v>66</v>
      </c>
      <c r="U27" s="477"/>
      <c r="V27" s="477"/>
      <c r="W27" s="477"/>
      <c r="X27" s="477"/>
      <c r="Y27" s="477"/>
      <c r="Z27" s="477" t="s">
        <v>67</v>
      </c>
      <c r="AA27" s="477"/>
      <c r="AB27" s="477"/>
      <c r="AC27" s="477"/>
      <c r="AD27" s="477"/>
      <c r="AE27" s="477"/>
      <c r="AF27" s="477" t="s">
        <v>76</v>
      </c>
      <c r="AG27" s="477"/>
      <c r="AH27" s="477"/>
      <c r="AI27" s="477"/>
      <c r="AJ27" s="477"/>
      <c r="AK27" s="477"/>
      <c r="AL27" s="477" t="s">
        <v>73</v>
      </c>
      <c r="AM27" s="477"/>
      <c r="AN27" s="477"/>
      <c r="AO27" s="477"/>
      <c r="AP27" s="477"/>
      <c r="AQ27" s="477"/>
      <c r="AR27" s="477" t="s">
        <v>122</v>
      </c>
      <c r="AS27" s="477"/>
      <c r="AT27" s="477"/>
      <c r="AU27" s="477"/>
      <c r="AV27" s="477"/>
      <c r="AW27" s="477"/>
      <c r="AX27" s="477"/>
      <c r="AY27" s="477"/>
      <c r="AZ27" s="499">
        <v>33427</v>
      </c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/>
      <c r="BS27" s="499"/>
      <c r="BT27" s="499"/>
      <c r="BU27" s="499"/>
      <c r="BV27" s="499"/>
      <c r="BW27" s="499"/>
      <c r="BX27" s="499">
        <v>43760</v>
      </c>
      <c r="BY27" s="499"/>
      <c r="BZ27" s="499"/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499"/>
      <c r="CR27" s="499"/>
      <c r="CS27" s="499"/>
      <c r="CT27" s="499"/>
      <c r="CU27" s="499"/>
      <c r="CV27" s="499">
        <v>54505</v>
      </c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499"/>
      <c r="DH27" s="499"/>
      <c r="DI27" s="499"/>
      <c r="DJ27" s="499"/>
      <c r="DK27" s="499"/>
      <c r="DL27" s="499"/>
      <c r="DM27" s="499"/>
      <c r="DN27" s="499"/>
      <c r="DO27" s="499"/>
      <c r="DP27" s="499"/>
      <c r="DQ27" s="499"/>
      <c r="DR27" s="499"/>
      <c r="DS27" s="499"/>
    </row>
    <row r="28" spans="1:123" s="391" customFormat="1" ht="14.25" customHeight="1">
      <c r="A28" s="534" t="s">
        <v>119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535"/>
      <c r="O28" s="536"/>
      <c r="P28" s="536"/>
      <c r="Q28" s="536"/>
      <c r="R28" s="536"/>
      <c r="S28" s="536"/>
      <c r="T28" s="477" t="s">
        <v>66</v>
      </c>
      <c r="U28" s="477"/>
      <c r="V28" s="477"/>
      <c r="W28" s="477"/>
      <c r="X28" s="477"/>
      <c r="Y28" s="477"/>
      <c r="Z28" s="477" t="s">
        <v>67</v>
      </c>
      <c r="AA28" s="477"/>
      <c r="AB28" s="477"/>
      <c r="AC28" s="477"/>
      <c r="AD28" s="477"/>
      <c r="AE28" s="477"/>
      <c r="AF28" s="477" t="s">
        <v>76</v>
      </c>
      <c r="AG28" s="477"/>
      <c r="AH28" s="477"/>
      <c r="AI28" s="477"/>
      <c r="AJ28" s="477"/>
      <c r="AK28" s="477"/>
      <c r="AL28" s="477" t="s">
        <v>73</v>
      </c>
      <c r="AM28" s="477"/>
      <c r="AN28" s="477"/>
      <c r="AO28" s="477"/>
      <c r="AP28" s="477"/>
      <c r="AQ28" s="477"/>
      <c r="AR28" s="477" t="s">
        <v>123</v>
      </c>
      <c r="AS28" s="477"/>
      <c r="AT28" s="477"/>
      <c r="AU28" s="477"/>
      <c r="AV28" s="477"/>
      <c r="AW28" s="477"/>
      <c r="AX28" s="477"/>
      <c r="AY28" s="477"/>
      <c r="AZ28" s="499">
        <v>8434</v>
      </c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>
        <v>8434</v>
      </c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499">
        <v>8434</v>
      </c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499"/>
      <c r="DS28" s="499"/>
    </row>
    <row r="29" spans="1:123" ht="14.25" customHeight="1">
      <c r="A29" s="534" t="s">
        <v>119</v>
      </c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535"/>
      <c r="O29" s="536"/>
      <c r="P29" s="536"/>
      <c r="Q29" s="536"/>
      <c r="R29" s="536"/>
      <c r="S29" s="536"/>
      <c r="T29" s="477" t="s">
        <v>66</v>
      </c>
      <c r="U29" s="477"/>
      <c r="V29" s="477"/>
      <c r="W29" s="477"/>
      <c r="X29" s="477"/>
      <c r="Y29" s="477"/>
      <c r="Z29" s="477" t="s">
        <v>67</v>
      </c>
      <c r="AA29" s="477"/>
      <c r="AB29" s="477"/>
      <c r="AC29" s="477"/>
      <c r="AD29" s="477"/>
      <c r="AE29" s="477"/>
      <c r="AF29" s="477" t="s">
        <v>76</v>
      </c>
      <c r="AG29" s="477"/>
      <c r="AH29" s="477"/>
      <c r="AI29" s="477"/>
      <c r="AJ29" s="477"/>
      <c r="AK29" s="477"/>
      <c r="AL29" s="477" t="s">
        <v>73</v>
      </c>
      <c r="AM29" s="477"/>
      <c r="AN29" s="477"/>
      <c r="AO29" s="477"/>
      <c r="AP29" s="477"/>
      <c r="AQ29" s="477"/>
      <c r="AR29" s="477" t="s">
        <v>124</v>
      </c>
      <c r="AS29" s="477"/>
      <c r="AT29" s="477"/>
      <c r="AU29" s="477"/>
      <c r="AV29" s="477"/>
      <c r="AW29" s="477"/>
      <c r="AX29" s="477"/>
      <c r="AY29" s="477"/>
      <c r="AZ29" s="499">
        <v>154319</v>
      </c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499"/>
      <c r="BX29" s="499">
        <v>154319</v>
      </c>
      <c r="BY29" s="499"/>
      <c r="BZ29" s="499"/>
      <c r="CA29" s="499"/>
      <c r="CB29" s="499"/>
      <c r="CC29" s="499"/>
      <c r="CD29" s="499"/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/>
      <c r="CS29" s="499"/>
      <c r="CT29" s="499"/>
      <c r="CU29" s="499"/>
      <c r="CV29" s="499">
        <v>154319</v>
      </c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499"/>
      <c r="DH29" s="499"/>
      <c r="DI29" s="499"/>
      <c r="DJ29" s="499"/>
      <c r="DK29" s="499"/>
      <c r="DL29" s="499"/>
      <c r="DM29" s="499"/>
      <c r="DN29" s="499"/>
      <c r="DO29" s="499"/>
      <c r="DP29" s="499"/>
      <c r="DQ29" s="499"/>
      <c r="DR29" s="499"/>
      <c r="DS29" s="499"/>
    </row>
    <row r="30" spans="1:123" ht="241.5" customHeight="1">
      <c r="A30" s="557" t="s">
        <v>127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9"/>
      <c r="O30" s="555"/>
      <c r="P30" s="555"/>
      <c r="Q30" s="555"/>
      <c r="R30" s="555"/>
      <c r="S30" s="555"/>
      <c r="T30" s="560" t="s">
        <v>66</v>
      </c>
      <c r="U30" s="560"/>
      <c r="V30" s="560"/>
      <c r="W30" s="560"/>
      <c r="X30" s="560"/>
      <c r="Y30" s="560"/>
      <c r="Z30" s="561" t="s">
        <v>67</v>
      </c>
      <c r="AA30" s="562"/>
      <c r="AB30" s="562"/>
      <c r="AC30" s="562"/>
      <c r="AD30" s="562"/>
      <c r="AE30" s="563"/>
      <c r="AF30" s="561" t="s">
        <v>77</v>
      </c>
      <c r="AG30" s="562"/>
      <c r="AH30" s="562"/>
      <c r="AI30" s="562"/>
      <c r="AJ30" s="562"/>
      <c r="AK30" s="563"/>
      <c r="AL30" s="560"/>
      <c r="AM30" s="560"/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AY30" s="560"/>
      <c r="AZ30" s="564">
        <f>SUM(AZ31:BH39)</f>
        <v>3714343</v>
      </c>
      <c r="BA30" s="564"/>
      <c r="BB30" s="564"/>
      <c r="BC30" s="564"/>
      <c r="BD30" s="564"/>
      <c r="BE30" s="564"/>
      <c r="BF30" s="564"/>
      <c r="BG30" s="564"/>
      <c r="BH30" s="564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1"/>
      <c r="BX30" s="564">
        <f>SUM(BX31:CF39)</f>
        <v>3714343</v>
      </c>
      <c r="BY30" s="564"/>
      <c r="BZ30" s="564"/>
      <c r="CA30" s="564"/>
      <c r="CB30" s="564"/>
      <c r="CC30" s="564"/>
      <c r="CD30" s="564"/>
      <c r="CE30" s="564"/>
      <c r="CF30" s="564"/>
      <c r="CG30" s="551"/>
      <c r="CH30" s="551"/>
      <c r="CI30" s="551"/>
      <c r="CJ30" s="551"/>
      <c r="CK30" s="551"/>
      <c r="CL30" s="551"/>
      <c r="CM30" s="551"/>
      <c r="CN30" s="551"/>
      <c r="CO30" s="551"/>
      <c r="CP30" s="551"/>
      <c r="CQ30" s="551"/>
      <c r="CR30" s="551"/>
      <c r="CS30" s="551"/>
      <c r="CT30" s="551"/>
      <c r="CU30" s="551"/>
      <c r="CV30" s="564">
        <f>SUM(CV31:DD39)</f>
        <v>3714343</v>
      </c>
      <c r="CW30" s="564"/>
      <c r="CX30" s="564"/>
      <c r="CY30" s="564"/>
      <c r="CZ30" s="564"/>
      <c r="DA30" s="564"/>
      <c r="DB30" s="564"/>
      <c r="DC30" s="564"/>
      <c r="DD30" s="564"/>
      <c r="DE30" s="551"/>
      <c r="DF30" s="551"/>
      <c r="DG30" s="551"/>
      <c r="DH30" s="551"/>
      <c r="DI30" s="551"/>
      <c r="DJ30" s="551"/>
      <c r="DK30" s="551"/>
      <c r="DL30" s="551"/>
      <c r="DM30" s="551"/>
      <c r="DN30" s="551"/>
      <c r="DO30" s="551"/>
      <c r="DP30" s="551"/>
      <c r="DQ30" s="551"/>
      <c r="DR30" s="551"/>
      <c r="DS30" s="551"/>
    </row>
    <row r="31" spans="1:123" ht="14.25" customHeight="1">
      <c r="A31" s="534" t="s">
        <v>115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535"/>
      <c r="O31" s="536"/>
      <c r="P31" s="536"/>
      <c r="Q31" s="536"/>
      <c r="R31" s="536"/>
      <c r="S31" s="536"/>
      <c r="T31" s="477" t="s">
        <v>66</v>
      </c>
      <c r="U31" s="477"/>
      <c r="V31" s="477"/>
      <c r="W31" s="477"/>
      <c r="X31" s="477"/>
      <c r="Y31" s="477"/>
      <c r="Z31" s="477" t="s">
        <v>67</v>
      </c>
      <c r="AA31" s="477"/>
      <c r="AB31" s="477"/>
      <c r="AC31" s="477"/>
      <c r="AD31" s="477"/>
      <c r="AE31" s="477"/>
      <c r="AF31" s="477" t="s">
        <v>77</v>
      </c>
      <c r="AG31" s="477"/>
      <c r="AH31" s="477"/>
      <c r="AI31" s="477"/>
      <c r="AJ31" s="477"/>
      <c r="AK31" s="477"/>
      <c r="AL31" s="477" t="s">
        <v>69</v>
      </c>
      <c r="AM31" s="477"/>
      <c r="AN31" s="477"/>
      <c r="AO31" s="477"/>
      <c r="AP31" s="477"/>
      <c r="AQ31" s="477"/>
      <c r="AR31" s="477" t="s">
        <v>94</v>
      </c>
      <c r="AS31" s="477"/>
      <c r="AT31" s="477"/>
      <c r="AU31" s="477"/>
      <c r="AV31" s="477"/>
      <c r="AW31" s="477"/>
      <c r="AX31" s="477"/>
      <c r="AY31" s="477"/>
      <c r="AZ31" s="499">
        <v>2664710</v>
      </c>
      <c r="BA31" s="499"/>
      <c r="BB31" s="499"/>
      <c r="BC31" s="499"/>
      <c r="BD31" s="499"/>
      <c r="BE31" s="499"/>
      <c r="BF31" s="499"/>
      <c r="BG31" s="499"/>
      <c r="BH31" s="499"/>
      <c r="BI31" s="499"/>
      <c r="BJ31" s="499"/>
      <c r="BK31" s="499"/>
      <c r="BL31" s="499"/>
      <c r="BM31" s="499"/>
      <c r="BN31" s="499"/>
      <c r="BO31" s="499"/>
      <c r="BP31" s="499"/>
      <c r="BQ31" s="499"/>
      <c r="BR31" s="499"/>
      <c r="BS31" s="499"/>
      <c r="BT31" s="499"/>
      <c r="BU31" s="499"/>
      <c r="BV31" s="499"/>
      <c r="BW31" s="499"/>
      <c r="BX31" s="499">
        <v>2664710</v>
      </c>
      <c r="BY31" s="499"/>
      <c r="BZ31" s="499"/>
      <c r="CA31" s="499"/>
      <c r="CB31" s="499"/>
      <c r="CC31" s="499"/>
      <c r="CD31" s="499"/>
      <c r="CE31" s="499"/>
      <c r="CF31" s="499"/>
      <c r="CG31" s="499"/>
      <c r="CH31" s="499"/>
      <c r="CI31" s="499"/>
      <c r="CJ31" s="499"/>
      <c r="CK31" s="499"/>
      <c r="CL31" s="499"/>
      <c r="CM31" s="499"/>
      <c r="CN31" s="499"/>
      <c r="CO31" s="499"/>
      <c r="CP31" s="499"/>
      <c r="CQ31" s="499"/>
      <c r="CR31" s="499"/>
      <c r="CS31" s="499"/>
      <c r="CT31" s="499"/>
      <c r="CU31" s="499"/>
      <c r="CV31" s="499">
        <v>2664710</v>
      </c>
      <c r="CW31" s="499"/>
      <c r="CX31" s="499"/>
      <c r="CY31" s="499"/>
      <c r="CZ31" s="499"/>
      <c r="DA31" s="499"/>
      <c r="DB31" s="499"/>
      <c r="DC31" s="499"/>
      <c r="DD31" s="499"/>
      <c r="DE31" s="499"/>
      <c r="DF31" s="499"/>
      <c r="DG31" s="499"/>
      <c r="DH31" s="499"/>
      <c r="DI31" s="499"/>
      <c r="DJ31" s="499"/>
      <c r="DK31" s="499"/>
      <c r="DL31" s="499"/>
      <c r="DM31" s="499"/>
      <c r="DN31" s="499"/>
      <c r="DO31" s="499"/>
      <c r="DP31" s="499"/>
      <c r="DQ31" s="499"/>
      <c r="DR31" s="499"/>
      <c r="DS31" s="499"/>
    </row>
    <row r="32" spans="1:123" ht="14.25" customHeight="1">
      <c r="A32" s="534" t="s">
        <v>115</v>
      </c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535"/>
      <c r="O32" s="536"/>
      <c r="P32" s="536"/>
      <c r="Q32" s="536"/>
      <c r="R32" s="536"/>
      <c r="S32" s="536"/>
      <c r="T32" s="477" t="s">
        <v>66</v>
      </c>
      <c r="U32" s="477"/>
      <c r="V32" s="477"/>
      <c r="W32" s="477"/>
      <c r="X32" s="477"/>
      <c r="Y32" s="477"/>
      <c r="Z32" s="477" t="s">
        <v>67</v>
      </c>
      <c r="AA32" s="477"/>
      <c r="AB32" s="477"/>
      <c r="AC32" s="477"/>
      <c r="AD32" s="477"/>
      <c r="AE32" s="477"/>
      <c r="AF32" s="477" t="s">
        <v>77</v>
      </c>
      <c r="AG32" s="477"/>
      <c r="AH32" s="477"/>
      <c r="AI32" s="477"/>
      <c r="AJ32" s="477"/>
      <c r="AK32" s="477"/>
      <c r="AL32" s="477" t="s">
        <v>69</v>
      </c>
      <c r="AM32" s="477"/>
      <c r="AN32" s="477"/>
      <c r="AO32" s="477"/>
      <c r="AP32" s="477"/>
      <c r="AQ32" s="477"/>
      <c r="AR32" s="477" t="s">
        <v>116</v>
      </c>
      <c r="AS32" s="477"/>
      <c r="AT32" s="477"/>
      <c r="AU32" s="477"/>
      <c r="AV32" s="477"/>
      <c r="AW32" s="477"/>
      <c r="AX32" s="477"/>
      <c r="AY32" s="477"/>
      <c r="AZ32" s="499">
        <v>50000</v>
      </c>
      <c r="BA32" s="499"/>
      <c r="BB32" s="499"/>
      <c r="BC32" s="499"/>
      <c r="BD32" s="499"/>
      <c r="BE32" s="499"/>
      <c r="BF32" s="499"/>
      <c r="BG32" s="499"/>
      <c r="BH32" s="499"/>
      <c r="BI32" s="499"/>
      <c r="BJ32" s="499"/>
      <c r="BK32" s="499"/>
      <c r="BL32" s="499"/>
      <c r="BM32" s="499"/>
      <c r="BN32" s="499"/>
      <c r="BO32" s="499"/>
      <c r="BP32" s="499"/>
      <c r="BQ32" s="499"/>
      <c r="BR32" s="499"/>
      <c r="BS32" s="499"/>
      <c r="BT32" s="499"/>
      <c r="BU32" s="499"/>
      <c r="BV32" s="499"/>
      <c r="BW32" s="499"/>
      <c r="BX32" s="499">
        <v>50000</v>
      </c>
      <c r="BY32" s="499"/>
      <c r="BZ32" s="499"/>
      <c r="CA32" s="499"/>
      <c r="CB32" s="499"/>
      <c r="CC32" s="499"/>
      <c r="CD32" s="499"/>
      <c r="CE32" s="499"/>
      <c r="CF32" s="499"/>
      <c r="CG32" s="499"/>
      <c r="CH32" s="499"/>
      <c r="CI32" s="499"/>
      <c r="CJ32" s="499"/>
      <c r="CK32" s="499"/>
      <c r="CL32" s="499"/>
      <c r="CM32" s="499"/>
      <c r="CN32" s="499"/>
      <c r="CO32" s="499"/>
      <c r="CP32" s="499"/>
      <c r="CQ32" s="499"/>
      <c r="CR32" s="499"/>
      <c r="CS32" s="499"/>
      <c r="CT32" s="499"/>
      <c r="CU32" s="499"/>
      <c r="CV32" s="499">
        <v>50000</v>
      </c>
      <c r="CW32" s="499"/>
      <c r="CX32" s="499"/>
      <c r="CY32" s="499"/>
      <c r="CZ32" s="499"/>
      <c r="DA32" s="499"/>
      <c r="DB32" s="499"/>
      <c r="DC32" s="499"/>
      <c r="DD32" s="499"/>
      <c r="DE32" s="499"/>
      <c r="DF32" s="499"/>
      <c r="DG32" s="499"/>
      <c r="DH32" s="499"/>
      <c r="DI32" s="499"/>
      <c r="DJ32" s="499"/>
      <c r="DK32" s="499"/>
      <c r="DL32" s="499"/>
      <c r="DM32" s="499"/>
      <c r="DN32" s="499"/>
      <c r="DO32" s="499"/>
      <c r="DP32" s="499"/>
      <c r="DQ32" s="499"/>
      <c r="DR32" s="499"/>
      <c r="DS32" s="499"/>
    </row>
    <row r="33" spans="1:123" ht="27.75" customHeight="1">
      <c r="A33" s="534" t="s">
        <v>117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535"/>
      <c r="O33" s="536"/>
      <c r="P33" s="536"/>
      <c r="Q33" s="536"/>
      <c r="R33" s="536"/>
      <c r="S33" s="536"/>
      <c r="T33" s="477" t="s">
        <v>66</v>
      </c>
      <c r="U33" s="477"/>
      <c r="V33" s="477"/>
      <c r="W33" s="477"/>
      <c r="X33" s="477"/>
      <c r="Y33" s="477"/>
      <c r="Z33" s="477" t="s">
        <v>67</v>
      </c>
      <c r="AA33" s="477"/>
      <c r="AB33" s="477"/>
      <c r="AC33" s="477"/>
      <c r="AD33" s="477"/>
      <c r="AE33" s="477"/>
      <c r="AF33" s="477" t="s">
        <v>77</v>
      </c>
      <c r="AG33" s="477"/>
      <c r="AH33" s="477"/>
      <c r="AI33" s="477"/>
      <c r="AJ33" s="477"/>
      <c r="AK33" s="477"/>
      <c r="AL33" s="477" t="s">
        <v>70</v>
      </c>
      <c r="AM33" s="477"/>
      <c r="AN33" s="477"/>
      <c r="AO33" s="477"/>
      <c r="AP33" s="477"/>
      <c r="AQ33" s="477"/>
      <c r="AR33" s="477" t="s">
        <v>78</v>
      </c>
      <c r="AS33" s="477"/>
      <c r="AT33" s="477"/>
      <c r="AU33" s="477"/>
      <c r="AV33" s="477"/>
      <c r="AW33" s="477"/>
      <c r="AX33" s="477"/>
      <c r="AY33" s="477"/>
      <c r="AZ33" s="499">
        <v>186250</v>
      </c>
      <c r="BA33" s="499"/>
      <c r="BB33" s="499"/>
      <c r="BC33" s="499"/>
      <c r="BD33" s="499"/>
      <c r="BE33" s="499"/>
      <c r="BF33" s="499"/>
      <c r="BG33" s="499"/>
      <c r="BH33" s="499"/>
      <c r="BI33" s="499"/>
      <c r="BJ33" s="499"/>
      <c r="BK33" s="499"/>
      <c r="BL33" s="499"/>
      <c r="BM33" s="499"/>
      <c r="BN33" s="499"/>
      <c r="BO33" s="499"/>
      <c r="BP33" s="499"/>
      <c r="BQ33" s="499"/>
      <c r="BR33" s="499"/>
      <c r="BS33" s="499"/>
      <c r="BT33" s="499"/>
      <c r="BU33" s="499"/>
      <c r="BV33" s="499"/>
      <c r="BW33" s="499"/>
      <c r="BX33" s="499">
        <v>186250</v>
      </c>
      <c r="BY33" s="499"/>
      <c r="BZ33" s="499"/>
      <c r="CA33" s="499"/>
      <c r="CB33" s="499"/>
      <c r="CC33" s="499"/>
      <c r="CD33" s="499"/>
      <c r="CE33" s="499"/>
      <c r="CF33" s="499"/>
      <c r="CG33" s="499"/>
      <c r="CH33" s="499"/>
      <c r="CI33" s="499"/>
      <c r="CJ33" s="499"/>
      <c r="CK33" s="499"/>
      <c r="CL33" s="499"/>
      <c r="CM33" s="499"/>
      <c r="CN33" s="499"/>
      <c r="CO33" s="499"/>
      <c r="CP33" s="499"/>
      <c r="CQ33" s="499"/>
      <c r="CR33" s="499"/>
      <c r="CS33" s="499"/>
      <c r="CT33" s="499"/>
      <c r="CU33" s="499"/>
      <c r="CV33" s="499">
        <v>186250</v>
      </c>
      <c r="CW33" s="499"/>
      <c r="CX33" s="499"/>
      <c r="CY33" s="499"/>
      <c r="CZ33" s="499"/>
      <c r="DA33" s="499"/>
      <c r="DB33" s="499"/>
      <c r="DC33" s="499"/>
      <c r="DD33" s="499"/>
      <c r="DE33" s="499"/>
      <c r="DF33" s="499"/>
      <c r="DG33" s="499"/>
      <c r="DH33" s="499"/>
      <c r="DI33" s="499"/>
      <c r="DJ33" s="499"/>
      <c r="DK33" s="499"/>
      <c r="DL33" s="499"/>
      <c r="DM33" s="499"/>
      <c r="DN33" s="499"/>
      <c r="DO33" s="499"/>
      <c r="DP33" s="499"/>
      <c r="DQ33" s="499"/>
      <c r="DR33" s="499"/>
      <c r="DS33" s="499"/>
    </row>
    <row r="34" spans="1:123" ht="45" customHeight="1">
      <c r="A34" s="534" t="s">
        <v>118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535"/>
      <c r="O34" s="536"/>
      <c r="P34" s="536"/>
      <c r="Q34" s="536"/>
      <c r="R34" s="536"/>
      <c r="S34" s="536"/>
      <c r="T34" s="477" t="s">
        <v>66</v>
      </c>
      <c r="U34" s="477"/>
      <c r="V34" s="477"/>
      <c r="W34" s="477"/>
      <c r="X34" s="477"/>
      <c r="Y34" s="477"/>
      <c r="Z34" s="477" t="s">
        <v>67</v>
      </c>
      <c r="AA34" s="477"/>
      <c r="AB34" s="477"/>
      <c r="AC34" s="477"/>
      <c r="AD34" s="477"/>
      <c r="AE34" s="477"/>
      <c r="AF34" s="477" t="s">
        <v>77</v>
      </c>
      <c r="AG34" s="477"/>
      <c r="AH34" s="477"/>
      <c r="AI34" s="477"/>
      <c r="AJ34" s="477"/>
      <c r="AK34" s="477"/>
      <c r="AL34" s="477" t="s">
        <v>71</v>
      </c>
      <c r="AM34" s="477"/>
      <c r="AN34" s="477"/>
      <c r="AO34" s="477"/>
      <c r="AP34" s="477"/>
      <c r="AQ34" s="477"/>
      <c r="AR34" s="477" t="s">
        <v>72</v>
      </c>
      <c r="AS34" s="477"/>
      <c r="AT34" s="477"/>
      <c r="AU34" s="477"/>
      <c r="AV34" s="477"/>
      <c r="AW34" s="477"/>
      <c r="AX34" s="477"/>
      <c r="AY34" s="477"/>
      <c r="AZ34" s="499">
        <v>804743</v>
      </c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499"/>
      <c r="BM34" s="499"/>
      <c r="BN34" s="499"/>
      <c r="BO34" s="499"/>
      <c r="BP34" s="499"/>
      <c r="BQ34" s="499"/>
      <c r="BR34" s="499"/>
      <c r="BS34" s="499"/>
      <c r="BT34" s="499"/>
      <c r="BU34" s="499"/>
      <c r="BV34" s="499"/>
      <c r="BW34" s="499"/>
      <c r="BX34" s="499">
        <v>804743</v>
      </c>
      <c r="BY34" s="499"/>
      <c r="BZ34" s="499"/>
      <c r="CA34" s="499"/>
      <c r="CB34" s="499"/>
      <c r="CC34" s="499"/>
      <c r="CD34" s="499"/>
      <c r="CE34" s="499"/>
      <c r="CF34" s="499"/>
      <c r="CG34" s="499"/>
      <c r="CH34" s="499"/>
      <c r="CI34" s="499"/>
      <c r="CJ34" s="499"/>
      <c r="CK34" s="499"/>
      <c r="CL34" s="499"/>
      <c r="CM34" s="499"/>
      <c r="CN34" s="499"/>
      <c r="CO34" s="499"/>
      <c r="CP34" s="499"/>
      <c r="CQ34" s="499"/>
      <c r="CR34" s="499"/>
      <c r="CS34" s="499"/>
      <c r="CT34" s="499"/>
      <c r="CU34" s="499"/>
      <c r="CV34" s="499">
        <v>804743</v>
      </c>
      <c r="CW34" s="499"/>
      <c r="CX34" s="499"/>
      <c r="CY34" s="499"/>
      <c r="CZ34" s="499"/>
      <c r="DA34" s="499"/>
      <c r="DB34" s="499"/>
      <c r="DC34" s="499"/>
      <c r="DD34" s="499"/>
      <c r="DE34" s="499"/>
      <c r="DF34" s="499"/>
      <c r="DG34" s="499"/>
      <c r="DH34" s="499"/>
      <c r="DI34" s="499"/>
      <c r="DJ34" s="499"/>
      <c r="DK34" s="499"/>
      <c r="DL34" s="499"/>
      <c r="DM34" s="499"/>
      <c r="DN34" s="499"/>
      <c r="DO34" s="499"/>
      <c r="DP34" s="499"/>
      <c r="DQ34" s="499"/>
      <c r="DR34" s="499"/>
      <c r="DS34" s="499"/>
    </row>
    <row r="35" spans="1:123" hidden="1">
      <c r="A35" s="534" t="s">
        <v>119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535"/>
      <c r="O35" s="536"/>
      <c r="P35" s="536"/>
      <c r="Q35" s="536"/>
      <c r="R35" s="536"/>
      <c r="S35" s="536"/>
      <c r="T35" s="477" t="s">
        <v>66</v>
      </c>
      <c r="U35" s="477"/>
      <c r="V35" s="477"/>
      <c r="W35" s="477"/>
      <c r="X35" s="477"/>
      <c r="Y35" s="477"/>
      <c r="Z35" s="477" t="s">
        <v>67</v>
      </c>
      <c r="AA35" s="477"/>
      <c r="AB35" s="477"/>
      <c r="AC35" s="477"/>
      <c r="AD35" s="477"/>
      <c r="AE35" s="477"/>
      <c r="AF35" s="477" t="s">
        <v>77</v>
      </c>
      <c r="AG35" s="477"/>
      <c r="AH35" s="477"/>
      <c r="AI35" s="477"/>
      <c r="AJ35" s="477"/>
      <c r="AK35" s="477"/>
      <c r="AL35" s="477" t="s">
        <v>73</v>
      </c>
      <c r="AM35" s="477"/>
      <c r="AN35" s="477"/>
      <c r="AO35" s="477"/>
      <c r="AP35" s="477"/>
      <c r="AQ35" s="477"/>
      <c r="AR35" s="477" t="s">
        <v>128</v>
      </c>
      <c r="AS35" s="477"/>
      <c r="AT35" s="477"/>
      <c r="AU35" s="477"/>
      <c r="AV35" s="477"/>
      <c r="AW35" s="477"/>
      <c r="AX35" s="477"/>
      <c r="AY35" s="477"/>
      <c r="AZ35" s="499"/>
      <c r="BA35" s="499"/>
      <c r="BB35" s="499"/>
      <c r="BC35" s="499"/>
      <c r="BD35" s="499"/>
      <c r="BE35" s="499"/>
      <c r="BF35" s="499"/>
      <c r="BG35" s="499"/>
      <c r="BH35" s="499"/>
      <c r="BI35" s="499"/>
      <c r="BJ35" s="499"/>
      <c r="BK35" s="499"/>
      <c r="BL35" s="499"/>
      <c r="BM35" s="499"/>
      <c r="BN35" s="499"/>
      <c r="BO35" s="499"/>
      <c r="BP35" s="499"/>
      <c r="BQ35" s="499"/>
      <c r="BR35" s="499"/>
      <c r="BS35" s="499"/>
      <c r="BT35" s="499"/>
      <c r="BU35" s="499"/>
      <c r="BV35" s="499"/>
      <c r="BW35" s="499"/>
      <c r="BX35" s="499"/>
      <c r="BY35" s="499"/>
      <c r="BZ35" s="499"/>
      <c r="CA35" s="499"/>
      <c r="CB35" s="499"/>
      <c r="CC35" s="499"/>
      <c r="CD35" s="499"/>
      <c r="CE35" s="499"/>
      <c r="CF35" s="499"/>
      <c r="CG35" s="499"/>
      <c r="CH35" s="499"/>
      <c r="CI35" s="499"/>
      <c r="CJ35" s="499"/>
      <c r="CK35" s="499"/>
      <c r="CL35" s="499"/>
      <c r="CM35" s="499"/>
      <c r="CN35" s="499"/>
      <c r="CO35" s="499"/>
      <c r="CP35" s="499"/>
      <c r="CQ35" s="499"/>
      <c r="CR35" s="499"/>
      <c r="CS35" s="499"/>
      <c r="CT35" s="499"/>
      <c r="CU35" s="499"/>
      <c r="CV35" s="499"/>
      <c r="CW35" s="499"/>
      <c r="CX35" s="499"/>
      <c r="CY35" s="499"/>
      <c r="CZ35" s="499"/>
      <c r="DA35" s="499"/>
      <c r="DB35" s="499"/>
      <c r="DC35" s="499"/>
      <c r="DD35" s="499"/>
      <c r="DE35" s="499"/>
      <c r="DF35" s="499"/>
      <c r="DG35" s="499"/>
      <c r="DH35" s="499"/>
      <c r="DI35" s="499"/>
      <c r="DJ35" s="499"/>
      <c r="DK35" s="499"/>
      <c r="DL35" s="499"/>
      <c r="DM35" s="499"/>
      <c r="DN35" s="499"/>
      <c r="DO35" s="499"/>
      <c r="DP35" s="499"/>
      <c r="DQ35" s="499"/>
      <c r="DR35" s="499"/>
      <c r="DS35" s="499"/>
    </row>
    <row r="36" spans="1:123" ht="14.25" customHeight="1">
      <c r="A36" s="534" t="s">
        <v>119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535"/>
      <c r="O36" s="536"/>
      <c r="P36" s="536"/>
      <c r="Q36" s="536"/>
      <c r="R36" s="536"/>
      <c r="S36" s="536"/>
      <c r="T36" s="477" t="s">
        <v>66</v>
      </c>
      <c r="U36" s="477"/>
      <c r="V36" s="477"/>
      <c r="W36" s="477"/>
      <c r="X36" s="477"/>
      <c r="Y36" s="477"/>
      <c r="Z36" s="477" t="s">
        <v>67</v>
      </c>
      <c r="AA36" s="477"/>
      <c r="AB36" s="477"/>
      <c r="AC36" s="477"/>
      <c r="AD36" s="477"/>
      <c r="AE36" s="477"/>
      <c r="AF36" s="477" t="s">
        <v>77</v>
      </c>
      <c r="AG36" s="477"/>
      <c r="AH36" s="477"/>
      <c r="AI36" s="477"/>
      <c r="AJ36" s="477"/>
      <c r="AK36" s="477"/>
      <c r="AL36" s="477" t="s">
        <v>73</v>
      </c>
      <c r="AM36" s="477"/>
      <c r="AN36" s="477"/>
      <c r="AO36" s="477"/>
      <c r="AP36" s="477"/>
      <c r="AQ36" s="477"/>
      <c r="AR36" s="477" t="s">
        <v>79</v>
      </c>
      <c r="AS36" s="477"/>
      <c r="AT36" s="477"/>
      <c r="AU36" s="477"/>
      <c r="AV36" s="477"/>
      <c r="AW36" s="477"/>
      <c r="AX36" s="477"/>
      <c r="AY36" s="477"/>
      <c r="AZ36" s="499">
        <v>8640</v>
      </c>
      <c r="BA36" s="499"/>
      <c r="BB36" s="499"/>
      <c r="BC36" s="499"/>
      <c r="BD36" s="499"/>
      <c r="BE36" s="499"/>
      <c r="BF36" s="499"/>
      <c r="BG36" s="499"/>
      <c r="BH36" s="499"/>
      <c r="BI36" s="499"/>
      <c r="BJ36" s="499"/>
      <c r="BK36" s="499"/>
      <c r="BL36" s="499"/>
      <c r="BM36" s="499"/>
      <c r="BN36" s="499"/>
      <c r="BO36" s="499"/>
      <c r="BP36" s="499"/>
      <c r="BQ36" s="499"/>
      <c r="BR36" s="499"/>
      <c r="BS36" s="499"/>
      <c r="BT36" s="499"/>
      <c r="BU36" s="499"/>
      <c r="BV36" s="499"/>
      <c r="BW36" s="499"/>
      <c r="BX36" s="499">
        <v>8640</v>
      </c>
      <c r="BY36" s="499"/>
      <c r="BZ36" s="499"/>
      <c r="CA36" s="499"/>
      <c r="CB36" s="499"/>
      <c r="CC36" s="499"/>
      <c r="CD36" s="499"/>
      <c r="CE36" s="499"/>
      <c r="CF36" s="499"/>
      <c r="CG36" s="499"/>
      <c r="CH36" s="499"/>
      <c r="CI36" s="499"/>
      <c r="CJ36" s="499"/>
      <c r="CK36" s="499"/>
      <c r="CL36" s="499"/>
      <c r="CM36" s="499"/>
      <c r="CN36" s="499"/>
      <c r="CO36" s="499"/>
      <c r="CP36" s="499"/>
      <c r="CQ36" s="499"/>
      <c r="CR36" s="499"/>
      <c r="CS36" s="499"/>
      <c r="CT36" s="499"/>
      <c r="CU36" s="499"/>
      <c r="CV36" s="499">
        <v>8640</v>
      </c>
      <c r="CW36" s="499"/>
      <c r="CX36" s="499"/>
      <c r="CY36" s="499"/>
      <c r="CZ36" s="499"/>
      <c r="DA36" s="499"/>
      <c r="DB36" s="499"/>
      <c r="DC36" s="499"/>
      <c r="DD36" s="499"/>
      <c r="DE36" s="499"/>
      <c r="DF36" s="499"/>
      <c r="DG36" s="499"/>
      <c r="DH36" s="499"/>
      <c r="DI36" s="499"/>
      <c r="DJ36" s="499"/>
      <c r="DK36" s="499"/>
      <c r="DL36" s="499"/>
      <c r="DM36" s="499"/>
      <c r="DN36" s="499"/>
      <c r="DO36" s="499"/>
      <c r="DP36" s="499"/>
      <c r="DQ36" s="499"/>
      <c r="DR36" s="499"/>
      <c r="DS36" s="499"/>
    </row>
    <row r="37" spans="1:123" ht="14.25" hidden="1" customHeight="1">
      <c r="A37" s="534" t="s">
        <v>119</v>
      </c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535"/>
      <c r="O37" s="536"/>
      <c r="P37" s="536"/>
      <c r="Q37" s="536"/>
      <c r="R37" s="536"/>
      <c r="S37" s="536"/>
      <c r="T37" s="477" t="s">
        <v>66</v>
      </c>
      <c r="U37" s="477"/>
      <c r="V37" s="477"/>
      <c r="W37" s="477"/>
      <c r="X37" s="477"/>
      <c r="Y37" s="477"/>
      <c r="Z37" s="477" t="s">
        <v>67</v>
      </c>
      <c r="AA37" s="477"/>
      <c r="AB37" s="477"/>
      <c r="AC37" s="477"/>
      <c r="AD37" s="477"/>
      <c r="AE37" s="477"/>
      <c r="AF37" s="477" t="s">
        <v>77</v>
      </c>
      <c r="AG37" s="477"/>
      <c r="AH37" s="477"/>
      <c r="AI37" s="477"/>
      <c r="AJ37" s="477"/>
      <c r="AK37" s="477"/>
      <c r="AL37" s="477" t="s">
        <v>73</v>
      </c>
      <c r="AM37" s="477"/>
      <c r="AN37" s="477"/>
      <c r="AO37" s="477"/>
      <c r="AP37" s="477"/>
      <c r="AQ37" s="477"/>
      <c r="AR37" s="477" t="s">
        <v>126</v>
      </c>
      <c r="AS37" s="477"/>
      <c r="AT37" s="477"/>
      <c r="AU37" s="477"/>
      <c r="AV37" s="477"/>
      <c r="AW37" s="477"/>
      <c r="AX37" s="477"/>
      <c r="AY37" s="477"/>
      <c r="AZ37" s="499"/>
      <c r="BA37" s="499"/>
      <c r="BB37" s="499"/>
      <c r="BC37" s="499"/>
      <c r="BD37" s="499"/>
      <c r="BE37" s="499"/>
      <c r="BF37" s="499"/>
      <c r="BG37" s="499"/>
      <c r="BH37" s="499"/>
      <c r="BI37" s="499"/>
      <c r="BJ37" s="499"/>
      <c r="BK37" s="499"/>
      <c r="BL37" s="499"/>
      <c r="BM37" s="499"/>
      <c r="BN37" s="499"/>
      <c r="BO37" s="499"/>
      <c r="BP37" s="499"/>
      <c r="BQ37" s="499"/>
      <c r="BR37" s="499"/>
      <c r="BS37" s="499"/>
      <c r="BT37" s="499"/>
      <c r="BU37" s="499"/>
      <c r="BV37" s="499"/>
      <c r="BW37" s="499"/>
      <c r="BX37" s="499"/>
      <c r="BY37" s="499"/>
      <c r="BZ37" s="499"/>
      <c r="CA37" s="499"/>
      <c r="CB37" s="499"/>
      <c r="CC37" s="499"/>
      <c r="CD37" s="499"/>
      <c r="CE37" s="499"/>
      <c r="CF37" s="499"/>
      <c r="CG37" s="499"/>
      <c r="CH37" s="499"/>
      <c r="CI37" s="499"/>
      <c r="CJ37" s="499"/>
      <c r="CK37" s="499"/>
      <c r="CL37" s="499"/>
      <c r="CM37" s="499"/>
      <c r="CN37" s="499"/>
      <c r="CO37" s="499"/>
      <c r="CP37" s="499"/>
      <c r="CQ37" s="499"/>
      <c r="CR37" s="499"/>
      <c r="CS37" s="499"/>
      <c r="CT37" s="499"/>
      <c r="CU37" s="499"/>
      <c r="CV37" s="499"/>
      <c r="CW37" s="499"/>
      <c r="CX37" s="499"/>
      <c r="CY37" s="499"/>
      <c r="CZ37" s="499"/>
      <c r="DA37" s="499"/>
      <c r="DB37" s="499"/>
      <c r="DC37" s="499"/>
      <c r="DD37" s="499"/>
      <c r="DE37" s="499"/>
      <c r="DF37" s="499"/>
      <c r="DG37" s="499"/>
      <c r="DH37" s="499"/>
      <c r="DI37" s="499"/>
      <c r="DJ37" s="499"/>
      <c r="DK37" s="499"/>
      <c r="DL37" s="499"/>
      <c r="DM37" s="499"/>
      <c r="DN37" s="499"/>
      <c r="DO37" s="499"/>
      <c r="DP37" s="499"/>
      <c r="DQ37" s="499"/>
      <c r="DR37" s="499"/>
      <c r="DS37" s="499"/>
    </row>
    <row r="38" spans="1:123" ht="14.25" hidden="1" customHeight="1">
      <c r="A38" s="534" t="s">
        <v>119</v>
      </c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535"/>
      <c r="O38" s="536"/>
      <c r="P38" s="536"/>
      <c r="Q38" s="536"/>
      <c r="R38" s="536"/>
      <c r="S38" s="536"/>
      <c r="T38" s="477" t="s">
        <v>66</v>
      </c>
      <c r="U38" s="477"/>
      <c r="V38" s="477"/>
      <c r="W38" s="477"/>
      <c r="X38" s="477"/>
      <c r="Y38" s="477"/>
      <c r="Z38" s="477" t="s">
        <v>67</v>
      </c>
      <c r="AA38" s="477"/>
      <c r="AB38" s="477"/>
      <c r="AC38" s="477"/>
      <c r="AD38" s="477"/>
      <c r="AE38" s="477"/>
      <c r="AF38" s="477" t="s">
        <v>77</v>
      </c>
      <c r="AG38" s="477"/>
      <c r="AH38" s="477"/>
      <c r="AI38" s="477"/>
      <c r="AJ38" s="477"/>
      <c r="AK38" s="477"/>
      <c r="AL38" s="477" t="s">
        <v>73</v>
      </c>
      <c r="AM38" s="477"/>
      <c r="AN38" s="477"/>
      <c r="AO38" s="477"/>
      <c r="AP38" s="477"/>
      <c r="AQ38" s="477"/>
      <c r="AR38" s="477" t="s">
        <v>123</v>
      </c>
      <c r="AS38" s="477"/>
      <c r="AT38" s="477"/>
      <c r="AU38" s="477"/>
      <c r="AV38" s="477"/>
      <c r="AW38" s="477"/>
      <c r="AX38" s="477"/>
      <c r="AY38" s="477"/>
      <c r="AZ38" s="499"/>
      <c r="BA38" s="499"/>
      <c r="BB38" s="499"/>
      <c r="BC38" s="499"/>
      <c r="BD38" s="499"/>
      <c r="BE38" s="499"/>
      <c r="BF38" s="499"/>
      <c r="BG38" s="499"/>
      <c r="BH38" s="499"/>
      <c r="BI38" s="499"/>
      <c r="BJ38" s="499"/>
      <c r="BK38" s="499"/>
      <c r="BL38" s="499"/>
      <c r="BM38" s="499"/>
      <c r="BN38" s="499"/>
      <c r="BO38" s="499"/>
      <c r="BP38" s="499"/>
      <c r="BQ38" s="499"/>
      <c r="BR38" s="499"/>
      <c r="BS38" s="499"/>
      <c r="BT38" s="499"/>
      <c r="BU38" s="499"/>
      <c r="BV38" s="499"/>
      <c r="BW38" s="499"/>
      <c r="BX38" s="499"/>
      <c r="BY38" s="499"/>
      <c r="BZ38" s="499"/>
      <c r="CA38" s="499"/>
      <c r="CB38" s="499"/>
      <c r="CC38" s="499"/>
      <c r="CD38" s="499"/>
      <c r="CE38" s="499"/>
      <c r="CF38" s="499"/>
      <c r="CG38" s="499"/>
      <c r="CH38" s="499"/>
      <c r="CI38" s="499"/>
      <c r="CJ38" s="499"/>
      <c r="CK38" s="499"/>
      <c r="CL38" s="499"/>
      <c r="CM38" s="499"/>
      <c r="CN38" s="499"/>
      <c r="CO38" s="499"/>
      <c r="CP38" s="499"/>
      <c r="CQ38" s="499"/>
      <c r="CR38" s="499"/>
      <c r="CS38" s="499"/>
      <c r="CT38" s="499"/>
      <c r="CU38" s="499"/>
      <c r="CV38" s="499"/>
      <c r="CW38" s="499"/>
      <c r="CX38" s="499"/>
      <c r="CY38" s="499"/>
      <c r="CZ38" s="499"/>
      <c r="DA38" s="499"/>
      <c r="DB38" s="499"/>
      <c r="DC38" s="499"/>
      <c r="DD38" s="499"/>
      <c r="DE38" s="499"/>
      <c r="DF38" s="499"/>
      <c r="DG38" s="499"/>
      <c r="DH38" s="499"/>
      <c r="DI38" s="499"/>
      <c r="DJ38" s="499"/>
      <c r="DK38" s="499"/>
      <c r="DL38" s="499"/>
      <c r="DM38" s="499"/>
      <c r="DN38" s="499"/>
      <c r="DO38" s="499"/>
      <c r="DP38" s="499"/>
      <c r="DQ38" s="499"/>
      <c r="DR38" s="499"/>
      <c r="DS38" s="499"/>
    </row>
    <row r="39" spans="1:123" hidden="1">
      <c r="A39" s="534" t="s">
        <v>119</v>
      </c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535"/>
      <c r="O39" s="536"/>
      <c r="P39" s="536"/>
      <c r="Q39" s="536"/>
      <c r="R39" s="536"/>
      <c r="S39" s="536"/>
      <c r="T39" s="477" t="s">
        <v>66</v>
      </c>
      <c r="U39" s="477"/>
      <c r="V39" s="477"/>
      <c r="W39" s="477"/>
      <c r="X39" s="477"/>
      <c r="Y39" s="477"/>
      <c r="Z39" s="477" t="s">
        <v>67</v>
      </c>
      <c r="AA39" s="477"/>
      <c r="AB39" s="477"/>
      <c r="AC39" s="477"/>
      <c r="AD39" s="477"/>
      <c r="AE39" s="477"/>
      <c r="AF39" s="477" t="s">
        <v>77</v>
      </c>
      <c r="AG39" s="477"/>
      <c r="AH39" s="477"/>
      <c r="AI39" s="477"/>
      <c r="AJ39" s="477"/>
      <c r="AK39" s="477"/>
      <c r="AL39" s="477" t="s">
        <v>73</v>
      </c>
      <c r="AM39" s="477"/>
      <c r="AN39" s="477"/>
      <c r="AO39" s="477"/>
      <c r="AP39" s="477"/>
      <c r="AQ39" s="477"/>
      <c r="AR39" s="477" t="s">
        <v>124</v>
      </c>
      <c r="AS39" s="477"/>
      <c r="AT39" s="477"/>
      <c r="AU39" s="477"/>
      <c r="AV39" s="477"/>
      <c r="AW39" s="477"/>
      <c r="AX39" s="477"/>
      <c r="AY39" s="477"/>
      <c r="AZ39" s="499"/>
      <c r="BA39" s="499"/>
      <c r="BB39" s="499"/>
      <c r="BC39" s="499"/>
      <c r="BD39" s="499"/>
      <c r="BE39" s="499"/>
      <c r="BF39" s="499"/>
      <c r="BG39" s="499"/>
      <c r="BH39" s="499"/>
      <c r="BI39" s="499"/>
      <c r="BJ39" s="499"/>
      <c r="BK39" s="499"/>
      <c r="BL39" s="499"/>
      <c r="BM39" s="499"/>
      <c r="BN39" s="499"/>
      <c r="BO39" s="499"/>
      <c r="BP39" s="499"/>
      <c r="BQ39" s="499"/>
      <c r="BR39" s="499"/>
      <c r="BS39" s="499"/>
      <c r="BT39" s="499"/>
      <c r="BU39" s="499"/>
      <c r="BV39" s="499"/>
      <c r="BW39" s="499"/>
      <c r="BX39" s="499"/>
      <c r="BY39" s="499"/>
      <c r="BZ39" s="499"/>
      <c r="CA39" s="499"/>
      <c r="CB39" s="499"/>
      <c r="CC39" s="499"/>
      <c r="CD39" s="499"/>
      <c r="CE39" s="499"/>
      <c r="CF39" s="499"/>
      <c r="CG39" s="499"/>
      <c r="CH39" s="499"/>
      <c r="CI39" s="499"/>
      <c r="CJ39" s="499"/>
      <c r="CK39" s="499"/>
      <c r="CL39" s="499"/>
      <c r="CM39" s="499"/>
      <c r="CN39" s="499"/>
      <c r="CO39" s="499"/>
      <c r="CP39" s="499"/>
      <c r="CQ39" s="499"/>
      <c r="CR39" s="499"/>
      <c r="CS39" s="499"/>
      <c r="CT39" s="499"/>
      <c r="CU39" s="499"/>
      <c r="CV39" s="499"/>
      <c r="CW39" s="499"/>
      <c r="CX39" s="499"/>
      <c r="CY39" s="499"/>
      <c r="CZ39" s="499"/>
      <c r="DA39" s="499"/>
      <c r="DB39" s="499"/>
      <c r="DC39" s="499"/>
      <c r="DD39" s="499"/>
      <c r="DE39" s="499"/>
      <c r="DF39" s="499"/>
      <c r="DG39" s="499"/>
      <c r="DH39" s="499"/>
      <c r="DI39" s="499"/>
      <c r="DJ39" s="499"/>
      <c r="DK39" s="499"/>
      <c r="DL39" s="499"/>
      <c r="DM39" s="499"/>
      <c r="DN39" s="499"/>
      <c r="DO39" s="499"/>
      <c r="DP39" s="499"/>
      <c r="DQ39" s="499"/>
      <c r="DR39" s="499"/>
      <c r="DS39" s="499"/>
    </row>
    <row r="40" spans="1:123" ht="248.25" customHeight="1">
      <c r="A40" s="557" t="s">
        <v>129</v>
      </c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9"/>
      <c r="O40" s="555"/>
      <c r="P40" s="555"/>
      <c r="Q40" s="555"/>
      <c r="R40" s="555"/>
      <c r="S40" s="555"/>
      <c r="T40" s="560" t="s">
        <v>66</v>
      </c>
      <c r="U40" s="560"/>
      <c r="V40" s="560"/>
      <c r="W40" s="560"/>
      <c r="X40" s="560"/>
      <c r="Y40" s="560"/>
      <c r="Z40" s="561" t="s">
        <v>67</v>
      </c>
      <c r="AA40" s="562"/>
      <c r="AB40" s="562"/>
      <c r="AC40" s="562"/>
      <c r="AD40" s="562"/>
      <c r="AE40" s="563"/>
      <c r="AF40" s="561" t="s">
        <v>80</v>
      </c>
      <c r="AG40" s="562"/>
      <c r="AH40" s="562"/>
      <c r="AI40" s="562"/>
      <c r="AJ40" s="562"/>
      <c r="AK40" s="563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4">
        <f>SUM(AZ41:BH47)</f>
        <v>5212502</v>
      </c>
      <c r="BA40" s="564"/>
      <c r="BB40" s="564"/>
      <c r="BC40" s="564"/>
      <c r="BD40" s="564"/>
      <c r="BE40" s="564"/>
      <c r="BF40" s="564"/>
      <c r="BG40" s="564"/>
      <c r="BH40" s="564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1"/>
      <c r="BX40" s="564">
        <f>SUM(BX41:CF47)</f>
        <v>5212502</v>
      </c>
      <c r="BY40" s="564"/>
      <c r="BZ40" s="564"/>
      <c r="CA40" s="564"/>
      <c r="CB40" s="564"/>
      <c r="CC40" s="564"/>
      <c r="CD40" s="564"/>
      <c r="CE40" s="564"/>
      <c r="CF40" s="564"/>
      <c r="CG40" s="551"/>
      <c r="CH40" s="551"/>
      <c r="CI40" s="551"/>
      <c r="CJ40" s="551"/>
      <c r="CK40" s="551"/>
      <c r="CL40" s="551"/>
      <c r="CM40" s="551"/>
      <c r="CN40" s="551"/>
      <c r="CO40" s="551"/>
      <c r="CP40" s="551"/>
      <c r="CQ40" s="551"/>
      <c r="CR40" s="551"/>
      <c r="CS40" s="551"/>
      <c r="CT40" s="551"/>
      <c r="CU40" s="551"/>
      <c r="CV40" s="564">
        <f>SUM(CV41:DD47)</f>
        <v>5212502</v>
      </c>
      <c r="CW40" s="564"/>
      <c r="CX40" s="564"/>
      <c r="CY40" s="564"/>
      <c r="CZ40" s="564"/>
      <c r="DA40" s="564"/>
      <c r="DB40" s="564"/>
      <c r="DC40" s="564"/>
      <c r="DD40" s="564"/>
      <c r="DE40" s="551"/>
      <c r="DF40" s="551"/>
      <c r="DG40" s="551"/>
      <c r="DH40" s="551"/>
      <c r="DI40" s="551"/>
      <c r="DJ40" s="551"/>
      <c r="DK40" s="551"/>
      <c r="DL40" s="551"/>
      <c r="DM40" s="551"/>
      <c r="DN40" s="551"/>
      <c r="DO40" s="551"/>
      <c r="DP40" s="551"/>
      <c r="DQ40" s="551"/>
      <c r="DR40" s="551"/>
      <c r="DS40" s="551"/>
    </row>
    <row r="41" spans="1:123" ht="14.25" customHeight="1">
      <c r="A41" s="534" t="s">
        <v>115</v>
      </c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535"/>
      <c r="O41" s="536"/>
      <c r="P41" s="536"/>
      <c r="Q41" s="536"/>
      <c r="R41" s="536"/>
      <c r="S41" s="536"/>
      <c r="T41" s="477" t="s">
        <v>66</v>
      </c>
      <c r="U41" s="477"/>
      <c r="V41" s="477"/>
      <c r="W41" s="477"/>
      <c r="X41" s="477"/>
      <c r="Y41" s="477"/>
      <c r="Z41" s="477" t="s">
        <v>67</v>
      </c>
      <c r="AA41" s="477"/>
      <c r="AB41" s="477"/>
      <c r="AC41" s="477"/>
      <c r="AD41" s="477"/>
      <c r="AE41" s="477"/>
      <c r="AF41" s="477" t="s">
        <v>80</v>
      </c>
      <c r="AG41" s="477"/>
      <c r="AH41" s="477"/>
      <c r="AI41" s="477"/>
      <c r="AJ41" s="477"/>
      <c r="AK41" s="477"/>
      <c r="AL41" s="477" t="s">
        <v>69</v>
      </c>
      <c r="AM41" s="477"/>
      <c r="AN41" s="477"/>
      <c r="AO41" s="477"/>
      <c r="AP41" s="477"/>
      <c r="AQ41" s="477"/>
      <c r="AR41" s="477" t="s">
        <v>94</v>
      </c>
      <c r="AS41" s="477"/>
      <c r="AT41" s="477"/>
      <c r="AU41" s="477"/>
      <c r="AV41" s="477"/>
      <c r="AW41" s="477"/>
      <c r="AX41" s="477"/>
      <c r="AY41" s="477"/>
      <c r="AZ41" s="499">
        <v>3879169</v>
      </c>
      <c r="BA41" s="499"/>
      <c r="BB41" s="499"/>
      <c r="BC41" s="499"/>
      <c r="BD41" s="499"/>
      <c r="BE41" s="499"/>
      <c r="BF41" s="499"/>
      <c r="BG41" s="499"/>
      <c r="BH41" s="499"/>
      <c r="BI41" s="499"/>
      <c r="BJ41" s="499"/>
      <c r="BK41" s="499"/>
      <c r="BL41" s="499"/>
      <c r="BM41" s="499"/>
      <c r="BN41" s="499"/>
      <c r="BO41" s="499"/>
      <c r="BP41" s="499"/>
      <c r="BQ41" s="499"/>
      <c r="BR41" s="499"/>
      <c r="BS41" s="499"/>
      <c r="BT41" s="499"/>
      <c r="BU41" s="499"/>
      <c r="BV41" s="499"/>
      <c r="BW41" s="499"/>
      <c r="BX41" s="499">
        <v>3879169</v>
      </c>
      <c r="BY41" s="499"/>
      <c r="BZ41" s="499"/>
      <c r="CA41" s="499"/>
      <c r="CB41" s="499"/>
      <c r="CC41" s="499"/>
      <c r="CD41" s="499"/>
      <c r="CE41" s="499"/>
      <c r="CF41" s="499"/>
      <c r="CG41" s="499"/>
      <c r="CH41" s="499"/>
      <c r="CI41" s="499"/>
      <c r="CJ41" s="499"/>
      <c r="CK41" s="499"/>
      <c r="CL41" s="499"/>
      <c r="CM41" s="499"/>
      <c r="CN41" s="499"/>
      <c r="CO41" s="499"/>
      <c r="CP41" s="499"/>
      <c r="CQ41" s="499"/>
      <c r="CR41" s="499"/>
      <c r="CS41" s="499"/>
      <c r="CT41" s="499"/>
      <c r="CU41" s="499"/>
      <c r="CV41" s="499">
        <v>3879169</v>
      </c>
      <c r="CW41" s="499"/>
      <c r="CX41" s="499"/>
      <c r="CY41" s="499"/>
      <c r="CZ41" s="499"/>
      <c r="DA41" s="499"/>
      <c r="DB41" s="499"/>
      <c r="DC41" s="499"/>
      <c r="DD41" s="499"/>
      <c r="DE41" s="499"/>
      <c r="DF41" s="499"/>
      <c r="DG41" s="499"/>
      <c r="DH41" s="499"/>
      <c r="DI41" s="499"/>
      <c r="DJ41" s="499"/>
      <c r="DK41" s="499"/>
      <c r="DL41" s="499"/>
      <c r="DM41" s="499"/>
      <c r="DN41" s="499"/>
      <c r="DO41" s="499"/>
      <c r="DP41" s="499"/>
      <c r="DQ41" s="499"/>
      <c r="DR41" s="499"/>
      <c r="DS41" s="499"/>
    </row>
    <row r="42" spans="1:123" ht="14.25" customHeight="1">
      <c r="A42" s="534" t="s">
        <v>115</v>
      </c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535"/>
      <c r="O42" s="536"/>
      <c r="P42" s="536"/>
      <c r="Q42" s="536"/>
      <c r="R42" s="536"/>
      <c r="S42" s="536"/>
      <c r="T42" s="477" t="s">
        <v>66</v>
      </c>
      <c r="U42" s="477"/>
      <c r="V42" s="477"/>
      <c r="W42" s="477"/>
      <c r="X42" s="477"/>
      <c r="Y42" s="477"/>
      <c r="Z42" s="477" t="s">
        <v>67</v>
      </c>
      <c r="AA42" s="477"/>
      <c r="AB42" s="477"/>
      <c r="AC42" s="477"/>
      <c r="AD42" s="477"/>
      <c r="AE42" s="477"/>
      <c r="AF42" s="477" t="s">
        <v>80</v>
      </c>
      <c r="AG42" s="477"/>
      <c r="AH42" s="477"/>
      <c r="AI42" s="477"/>
      <c r="AJ42" s="477"/>
      <c r="AK42" s="477"/>
      <c r="AL42" s="477" t="s">
        <v>69</v>
      </c>
      <c r="AM42" s="477"/>
      <c r="AN42" s="477"/>
      <c r="AO42" s="477"/>
      <c r="AP42" s="477"/>
      <c r="AQ42" s="477"/>
      <c r="AR42" s="477" t="s">
        <v>116</v>
      </c>
      <c r="AS42" s="477"/>
      <c r="AT42" s="477"/>
      <c r="AU42" s="477"/>
      <c r="AV42" s="477"/>
      <c r="AW42" s="477"/>
      <c r="AX42" s="477"/>
      <c r="AY42" s="477"/>
      <c r="AZ42" s="499">
        <v>70000</v>
      </c>
      <c r="BA42" s="499"/>
      <c r="BB42" s="499"/>
      <c r="BC42" s="499"/>
      <c r="BD42" s="499"/>
      <c r="BE42" s="499"/>
      <c r="BF42" s="499"/>
      <c r="BG42" s="499"/>
      <c r="BH42" s="499"/>
      <c r="BI42" s="499"/>
      <c r="BJ42" s="499"/>
      <c r="BK42" s="499"/>
      <c r="BL42" s="499"/>
      <c r="BM42" s="499"/>
      <c r="BN42" s="499"/>
      <c r="BO42" s="499"/>
      <c r="BP42" s="499"/>
      <c r="BQ42" s="499"/>
      <c r="BR42" s="499"/>
      <c r="BS42" s="499"/>
      <c r="BT42" s="499"/>
      <c r="BU42" s="499"/>
      <c r="BV42" s="499"/>
      <c r="BW42" s="499"/>
      <c r="BX42" s="499">
        <v>70000</v>
      </c>
      <c r="BY42" s="499"/>
      <c r="BZ42" s="499"/>
      <c r="CA42" s="499"/>
      <c r="CB42" s="499"/>
      <c r="CC42" s="499"/>
      <c r="CD42" s="499"/>
      <c r="CE42" s="499"/>
      <c r="CF42" s="499"/>
      <c r="CG42" s="499"/>
      <c r="CH42" s="499"/>
      <c r="CI42" s="499"/>
      <c r="CJ42" s="499"/>
      <c r="CK42" s="499"/>
      <c r="CL42" s="499"/>
      <c r="CM42" s="499"/>
      <c r="CN42" s="499"/>
      <c r="CO42" s="499"/>
      <c r="CP42" s="499"/>
      <c r="CQ42" s="499"/>
      <c r="CR42" s="499"/>
      <c r="CS42" s="499"/>
      <c r="CT42" s="499"/>
      <c r="CU42" s="499"/>
      <c r="CV42" s="499">
        <v>70000</v>
      </c>
      <c r="CW42" s="499"/>
      <c r="CX42" s="499"/>
      <c r="CY42" s="499"/>
      <c r="CZ42" s="499"/>
      <c r="DA42" s="499"/>
      <c r="DB42" s="499"/>
      <c r="DC42" s="499"/>
      <c r="DD42" s="499"/>
      <c r="DE42" s="499"/>
      <c r="DF42" s="499"/>
      <c r="DG42" s="499"/>
      <c r="DH42" s="499"/>
      <c r="DI42" s="499"/>
      <c r="DJ42" s="499"/>
      <c r="DK42" s="499"/>
      <c r="DL42" s="499"/>
      <c r="DM42" s="499"/>
      <c r="DN42" s="499"/>
      <c r="DO42" s="499"/>
      <c r="DP42" s="499"/>
      <c r="DQ42" s="499"/>
      <c r="DR42" s="499"/>
      <c r="DS42" s="499"/>
    </row>
    <row r="43" spans="1:123" ht="45.75" customHeight="1">
      <c r="A43" s="534" t="s">
        <v>118</v>
      </c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535"/>
      <c r="O43" s="536"/>
      <c r="P43" s="536"/>
      <c r="Q43" s="536"/>
      <c r="R43" s="536"/>
      <c r="S43" s="536"/>
      <c r="T43" s="477" t="s">
        <v>66</v>
      </c>
      <c r="U43" s="477"/>
      <c r="V43" s="477"/>
      <c r="W43" s="477"/>
      <c r="X43" s="477"/>
      <c r="Y43" s="477"/>
      <c r="Z43" s="477" t="s">
        <v>67</v>
      </c>
      <c r="AA43" s="477"/>
      <c r="AB43" s="477"/>
      <c r="AC43" s="477"/>
      <c r="AD43" s="477"/>
      <c r="AE43" s="477"/>
      <c r="AF43" s="477" t="s">
        <v>80</v>
      </c>
      <c r="AG43" s="477"/>
      <c r="AH43" s="477"/>
      <c r="AI43" s="477"/>
      <c r="AJ43" s="477"/>
      <c r="AK43" s="477"/>
      <c r="AL43" s="477" t="s">
        <v>71</v>
      </c>
      <c r="AM43" s="477"/>
      <c r="AN43" s="477"/>
      <c r="AO43" s="477"/>
      <c r="AP43" s="477"/>
      <c r="AQ43" s="477"/>
      <c r="AR43" s="477" t="s">
        <v>72</v>
      </c>
      <c r="AS43" s="477"/>
      <c r="AT43" s="477"/>
      <c r="AU43" s="477"/>
      <c r="AV43" s="477"/>
      <c r="AW43" s="477"/>
      <c r="AX43" s="477"/>
      <c r="AY43" s="477"/>
      <c r="AZ43" s="499">
        <v>1171509</v>
      </c>
      <c r="BA43" s="499"/>
      <c r="BB43" s="499"/>
      <c r="BC43" s="499"/>
      <c r="BD43" s="499"/>
      <c r="BE43" s="499"/>
      <c r="BF43" s="499"/>
      <c r="BG43" s="499"/>
      <c r="BH43" s="499"/>
      <c r="BI43" s="499"/>
      <c r="BJ43" s="499"/>
      <c r="BK43" s="499"/>
      <c r="BL43" s="499"/>
      <c r="BM43" s="499"/>
      <c r="BN43" s="499"/>
      <c r="BO43" s="499"/>
      <c r="BP43" s="499"/>
      <c r="BQ43" s="499"/>
      <c r="BR43" s="499"/>
      <c r="BS43" s="499"/>
      <c r="BT43" s="499"/>
      <c r="BU43" s="499"/>
      <c r="BV43" s="499"/>
      <c r="BW43" s="499"/>
      <c r="BX43" s="499">
        <v>1171509</v>
      </c>
      <c r="BY43" s="499"/>
      <c r="BZ43" s="499"/>
      <c r="CA43" s="499"/>
      <c r="CB43" s="499"/>
      <c r="CC43" s="499"/>
      <c r="CD43" s="499"/>
      <c r="CE43" s="499"/>
      <c r="CF43" s="499"/>
      <c r="CG43" s="499"/>
      <c r="CH43" s="499"/>
      <c r="CI43" s="499"/>
      <c r="CJ43" s="499"/>
      <c r="CK43" s="499"/>
      <c r="CL43" s="499"/>
      <c r="CM43" s="499"/>
      <c r="CN43" s="499"/>
      <c r="CO43" s="499"/>
      <c r="CP43" s="499"/>
      <c r="CQ43" s="499"/>
      <c r="CR43" s="499"/>
      <c r="CS43" s="499"/>
      <c r="CT43" s="499"/>
      <c r="CU43" s="499"/>
      <c r="CV43" s="499">
        <v>1171509</v>
      </c>
      <c r="CW43" s="499"/>
      <c r="CX43" s="499"/>
      <c r="CY43" s="499"/>
      <c r="CZ43" s="499"/>
      <c r="DA43" s="499"/>
      <c r="DB43" s="499"/>
      <c r="DC43" s="499"/>
      <c r="DD43" s="499"/>
      <c r="DE43" s="499"/>
      <c r="DF43" s="499"/>
      <c r="DG43" s="499"/>
      <c r="DH43" s="499"/>
      <c r="DI43" s="499"/>
      <c r="DJ43" s="499"/>
      <c r="DK43" s="499"/>
      <c r="DL43" s="499"/>
      <c r="DM43" s="499"/>
      <c r="DN43" s="499"/>
      <c r="DO43" s="499"/>
      <c r="DP43" s="499"/>
      <c r="DQ43" s="499"/>
      <c r="DR43" s="499"/>
      <c r="DS43" s="499"/>
    </row>
    <row r="44" spans="1:123">
      <c r="A44" s="534" t="s">
        <v>119</v>
      </c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535"/>
      <c r="O44" s="536"/>
      <c r="P44" s="536"/>
      <c r="Q44" s="536"/>
      <c r="R44" s="536"/>
      <c r="S44" s="536"/>
      <c r="T44" s="477" t="s">
        <v>66</v>
      </c>
      <c r="U44" s="477"/>
      <c r="V44" s="477"/>
      <c r="W44" s="477"/>
      <c r="X44" s="477"/>
      <c r="Y44" s="477"/>
      <c r="Z44" s="477" t="s">
        <v>67</v>
      </c>
      <c r="AA44" s="477"/>
      <c r="AB44" s="477"/>
      <c r="AC44" s="477"/>
      <c r="AD44" s="477"/>
      <c r="AE44" s="477"/>
      <c r="AF44" s="477" t="s">
        <v>80</v>
      </c>
      <c r="AG44" s="477"/>
      <c r="AH44" s="477"/>
      <c r="AI44" s="477"/>
      <c r="AJ44" s="477"/>
      <c r="AK44" s="477"/>
      <c r="AL44" s="477" t="s">
        <v>73</v>
      </c>
      <c r="AM44" s="477"/>
      <c r="AN44" s="477"/>
      <c r="AO44" s="477"/>
      <c r="AP44" s="477"/>
      <c r="AQ44" s="477"/>
      <c r="AR44" s="477" t="s">
        <v>128</v>
      </c>
      <c r="AS44" s="477"/>
      <c r="AT44" s="477"/>
      <c r="AU44" s="477"/>
      <c r="AV44" s="477"/>
      <c r="AW44" s="477"/>
      <c r="AX44" s="477"/>
      <c r="AY44" s="477"/>
      <c r="AZ44" s="499">
        <v>41400</v>
      </c>
      <c r="BA44" s="499"/>
      <c r="BB44" s="499"/>
      <c r="BC44" s="499"/>
      <c r="BD44" s="499"/>
      <c r="BE44" s="499"/>
      <c r="BF44" s="499"/>
      <c r="BG44" s="499"/>
      <c r="BH44" s="499"/>
      <c r="BI44" s="499"/>
      <c r="BJ44" s="499"/>
      <c r="BK44" s="499"/>
      <c r="BL44" s="499"/>
      <c r="BM44" s="499"/>
      <c r="BN44" s="499"/>
      <c r="BO44" s="499"/>
      <c r="BP44" s="499"/>
      <c r="BQ44" s="499"/>
      <c r="BR44" s="499"/>
      <c r="BS44" s="499"/>
      <c r="BT44" s="499"/>
      <c r="BU44" s="499"/>
      <c r="BV44" s="499"/>
      <c r="BW44" s="499"/>
      <c r="BX44" s="499">
        <v>41400</v>
      </c>
      <c r="BY44" s="499"/>
      <c r="BZ44" s="499"/>
      <c r="CA44" s="499"/>
      <c r="CB44" s="499"/>
      <c r="CC44" s="499"/>
      <c r="CD44" s="499"/>
      <c r="CE44" s="499"/>
      <c r="CF44" s="499"/>
      <c r="CG44" s="499"/>
      <c r="CH44" s="499"/>
      <c r="CI44" s="499"/>
      <c r="CJ44" s="499"/>
      <c r="CK44" s="499"/>
      <c r="CL44" s="499"/>
      <c r="CM44" s="499"/>
      <c r="CN44" s="499"/>
      <c r="CO44" s="499"/>
      <c r="CP44" s="499"/>
      <c r="CQ44" s="499"/>
      <c r="CR44" s="499"/>
      <c r="CS44" s="499"/>
      <c r="CT44" s="499"/>
      <c r="CU44" s="499"/>
      <c r="CV44" s="499">
        <v>41400</v>
      </c>
      <c r="CW44" s="499"/>
      <c r="CX44" s="499"/>
      <c r="CY44" s="499"/>
      <c r="CZ44" s="499"/>
      <c r="DA44" s="499"/>
      <c r="DB44" s="499"/>
      <c r="DC44" s="499"/>
      <c r="DD44" s="499"/>
      <c r="DE44" s="499"/>
      <c r="DF44" s="499"/>
      <c r="DG44" s="499"/>
      <c r="DH44" s="499"/>
      <c r="DI44" s="499"/>
      <c r="DJ44" s="499"/>
      <c r="DK44" s="499"/>
      <c r="DL44" s="499"/>
      <c r="DM44" s="499"/>
      <c r="DN44" s="499"/>
      <c r="DO44" s="499"/>
      <c r="DP44" s="499"/>
      <c r="DQ44" s="499"/>
      <c r="DR44" s="499"/>
      <c r="DS44" s="499"/>
    </row>
    <row r="45" spans="1:123" ht="14.25" customHeight="1">
      <c r="A45" s="534" t="s">
        <v>119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535"/>
      <c r="O45" s="536"/>
      <c r="P45" s="536"/>
      <c r="Q45" s="536"/>
      <c r="R45" s="536"/>
      <c r="S45" s="536"/>
      <c r="T45" s="477" t="s">
        <v>66</v>
      </c>
      <c r="U45" s="477"/>
      <c r="V45" s="477"/>
      <c r="W45" s="477"/>
      <c r="X45" s="477"/>
      <c r="Y45" s="477"/>
      <c r="Z45" s="477" t="s">
        <v>67</v>
      </c>
      <c r="AA45" s="477"/>
      <c r="AB45" s="477"/>
      <c r="AC45" s="477"/>
      <c r="AD45" s="477"/>
      <c r="AE45" s="477"/>
      <c r="AF45" s="477" t="s">
        <v>80</v>
      </c>
      <c r="AG45" s="477"/>
      <c r="AH45" s="477"/>
      <c r="AI45" s="477"/>
      <c r="AJ45" s="477"/>
      <c r="AK45" s="477"/>
      <c r="AL45" s="477" t="s">
        <v>73</v>
      </c>
      <c r="AM45" s="477"/>
      <c r="AN45" s="477"/>
      <c r="AO45" s="477"/>
      <c r="AP45" s="477"/>
      <c r="AQ45" s="477"/>
      <c r="AR45" s="477" t="s">
        <v>79</v>
      </c>
      <c r="AS45" s="477"/>
      <c r="AT45" s="477"/>
      <c r="AU45" s="477"/>
      <c r="AV45" s="477"/>
      <c r="AW45" s="477"/>
      <c r="AX45" s="477"/>
      <c r="AY45" s="477"/>
      <c r="AZ45" s="499">
        <v>38040</v>
      </c>
      <c r="BA45" s="499"/>
      <c r="BB45" s="499"/>
      <c r="BC45" s="499"/>
      <c r="BD45" s="499"/>
      <c r="BE45" s="499"/>
      <c r="BF45" s="499"/>
      <c r="BG45" s="499"/>
      <c r="BH45" s="499"/>
      <c r="BI45" s="499"/>
      <c r="BJ45" s="499"/>
      <c r="BK45" s="499"/>
      <c r="BL45" s="499"/>
      <c r="BM45" s="499"/>
      <c r="BN45" s="499"/>
      <c r="BO45" s="499"/>
      <c r="BP45" s="499"/>
      <c r="BQ45" s="499"/>
      <c r="BR45" s="499"/>
      <c r="BS45" s="499"/>
      <c r="BT45" s="499"/>
      <c r="BU45" s="499"/>
      <c r="BV45" s="499"/>
      <c r="BW45" s="499"/>
      <c r="BX45" s="499">
        <v>38040</v>
      </c>
      <c r="BY45" s="499"/>
      <c r="BZ45" s="499"/>
      <c r="CA45" s="499"/>
      <c r="CB45" s="499"/>
      <c r="CC45" s="499"/>
      <c r="CD45" s="499"/>
      <c r="CE45" s="499"/>
      <c r="CF45" s="499"/>
      <c r="CG45" s="499"/>
      <c r="CH45" s="499"/>
      <c r="CI45" s="499"/>
      <c r="CJ45" s="499"/>
      <c r="CK45" s="499"/>
      <c r="CL45" s="499"/>
      <c r="CM45" s="499"/>
      <c r="CN45" s="499"/>
      <c r="CO45" s="499"/>
      <c r="CP45" s="499"/>
      <c r="CQ45" s="499"/>
      <c r="CR45" s="499"/>
      <c r="CS45" s="499"/>
      <c r="CT45" s="499"/>
      <c r="CU45" s="499"/>
      <c r="CV45" s="499">
        <v>38040</v>
      </c>
      <c r="CW45" s="499"/>
      <c r="CX45" s="499"/>
      <c r="CY45" s="499"/>
      <c r="CZ45" s="499"/>
      <c r="DA45" s="499"/>
      <c r="DB45" s="499"/>
      <c r="DC45" s="499"/>
      <c r="DD45" s="499"/>
      <c r="DE45" s="499"/>
      <c r="DF45" s="499"/>
      <c r="DG45" s="499"/>
      <c r="DH45" s="499"/>
      <c r="DI45" s="499"/>
      <c r="DJ45" s="499"/>
      <c r="DK45" s="499"/>
      <c r="DL45" s="499"/>
      <c r="DM45" s="499"/>
      <c r="DN45" s="499"/>
      <c r="DO45" s="499"/>
      <c r="DP45" s="499"/>
      <c r="DQ45" s="499"/>
      <c r="DR45" s="499"/>
      <c r="DS45" s="499"/>
    </row>
    <row r="46" spans="1:123" s="391" customFormat="1" ht="14.25" customHeight="1">
      <c r="A46" s="534" t="s">
        <v>119</v>
      </c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535"/>
      <c r="O46" s="536"/>
      <c r="P46" s="536"/>
      <c r="Q46" s="536"/>
      <c r="R46" s="536"/>
      <c r="S46" s="536"/>
      <c r="T46" s="477" t="s">
        <v>66</v>
      </c>
      <c r="U46" s="477"/>
      <c r="V46" s="477"/>
      <c r="W46" s="477"/>
      <c r="X46" s="477"/>
      <c r="Y46" s="477"/>
      <c r="Z46" s="477" t="s">
        <v>67</v>
      </c>
      <c r="AA46" s="477"/>
      <c r="AB46" s="477"/>
      <c r="AC46" s="477"/>
      <c r="AD46" s="477"/>
      <c r="AE46" s="477"/>
      <c r="AF46" s="477" t="s">
        <v>80</v>
      </c>
      <c r="AG46" s="477"/>
      <c r="AH46" s="477"/>
      <c r="AI46" s="477"/>
      <c r="AJ46" s="477"/>
      <c r="AK46" s="477"/>
      <c r="AL46" s="477" t="s">
        <v>73</v>
      </c>
      <c r="AM46" s="477"/>
      <c r="AN46" s="477"/>
      <c r="AO46" s="477"/>
      <c r="AP46" s="477"/>
      <c r="AQ46" s="477"/>
      <c r="AR46" s="477" t="s">
        <v>135</v>
      </c>
      <c r="AS46" s="477"/>
      <c r="AT46" s="477"/>
      <c r="AU46" s="477"/>
      <c r="AV46" s="477"/>
      <c r="AW46" s="477"/>
      <c r="AX46" s="477"/>
      <c r="AY46" s="477"/>
      <c r="AZ46" s="499">
        <v>4000</v>
      </c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9"/>
      <c r="BR46" s="499"/>
      <c r="BS46" s="499"/>
      <c r="BT46" s="499"/>
      <c r="BU46" s="499"/>
      <c r="BV46" s="499"/>
      <c r="BW46" s="499"/>
      <c r="BX46" s="499">
        <v>4000</v>
      </c>
      <c r="BY46" s="499"/>
      <c r="BZ46" s="499"/>
      <c r="CA46" s="499"/>
      <c r="CB46" s="499"/>
      <c r="CC46" s="499"/>
      <c r="CD46" s="499"/>
      <c r="CE46" s="499"/>
      <c r="CF46" s="499"/>
      <c r="CG46" s="499"/>
      <c r="CH46" s="499"/>
      <c r="CI46" s="499"/>
      <c r="CJ46" s="499"/>
      <c r="CK46" s="499"/>
      <c r="CL46" s="499"/>
      <c r="CM46" s="499"/>
      <c r="CN46" s="499"/>
      <c r="CO46" s="499"/>
      <c r="CP46" s="499"/>
      <c r="CQ46" s="499"/>
      <c r="CR46" s="499"/>
      <c r="CS46" s="499"/>
      <c r="CT46" s="499"/>
      <c r="CU46" s="499"/>
      <c r="CV46" s="499">
        <v>4000</v>
      </c>
      <c r="CW46" s="499"/>
      <c r="CX46" s="499"/>
      <c r="CY46" s="499"/>
      <c r="CZ46" s="499"/>
      <c r="DA46" s="499"/>
      <c r="DB46" s="499"/>
      <c r="DC46" s="499"/>
      <c r="DD46" s="499"/>
      <c r="DE46" s="499"/>
      <c r="DF46" s="499"/>
      <c r="DG46" s="499"/>
      <c r="DH46" s="499"/>
      <c r="DI46" s="499"/>
      <c r="DJ46" s="499"/>
      <c r="DK46" s="499"/>
      <c r="DL46" s="499"/>
      <c r="DM46" s="499"/>
      <c r="DN46" s="499"/>
      <c r="DO46" s="499"/>
      <c r="DP46" s="499"/>
      <c r="DQ46" s="499"/>
      <c r="DR46" s="499"/>
      <c r="DS46" s="499"/>
    </row>
    <row r="47" spans="1:123" ht="14.25" customHeight="1">
      <c r="A47" s="534" t="s">
        <v>119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535"/>
      <c r="O47" s="536"/>
      <c r="P47" s="536"/>
      <c r="Q47" s="536"/>
      <c r="R47" s="536"/>
      <c r="S47" s="536"/>
      <c r="T47" s="477" t="s">
        <v>66</v>
      </c>
      <c r="U47" s="477"/>
      <c r="V47" s="477"/>
      <c r="W47" s="477"/>
      <c r="X47" s="477"/>
      <c r="Y47" s="477"/>
      <c r="Z47" s="477" t="s">
        <v>67</v>
      </c>
      <c r="AA47" s="477"/>
      <c r="AB47" s="477"/>
      <c r="AC47" s="477"/>
      <c r="AD47" s="477"/>
      <c r="AE47" s="477"/>
      <c r="AF47" s="477" t="s">
        <v>80</v>
      </c>
      <c r="AG47" s="477"/>
      <c r="AH47" s="477"/>
      <c r="AI47" s="477"/>
      <c r="AJ47" s="477"/>
      <c r="AK47" s="477"/>
      <c r="AL47" s="477" t="s">
        <v>73</v>
      </c>
      <c r="AM47" s="477"/>
      <c r="AN47" s="477"/>
      <c r="AO47" s="477"/>
      <c r="AP47" s="477"/>
      <c r="AQ47" s="477"/>
      <c r="AR47" s="477" t="s">
        <v>124</v>
      </c>
      <c r="AS47" s="477"/>
      <c r="AT47" s="477"/>
      <c r="AU47" s="477"/>
      <c r="AV47" s="477"/>
      <c r="AW47" s="477"/>
      <c r="AX47" s="477"/>
      <c r="AY47" s="477"/>
      <c r="AZ47" s="499">
        <v>8384</v>
      </c>
      <c r="BA47" s="499"/>
      <c r="BB47" s="499"/>
      <c r="BC47" s="499"/>
      <c r="BD47" s="499"/>
      <c r="BE47" s="499"/>
      <c r="BF47" s="499"/>
      <c r="BG47" s="499"/>
      <c r="BH47" s="499"/>
      <c r="BI47" s="499"/>
      <c r="BJ47" s="499"/>
      <c r="BK47" s="499"/>
      <c r="BL47" s="499"/>
      <c r="BM47" s="499"/>
      <c r="BN47" s="499"/>
      <c r="BO47" s="499"/>
      <c r="BP47" s="499"/>
      <c r="BQ47" s="499"/>
      <c r="BR47" s="499"/>
      <c r="BS47" s="499"/>
      <c r="BT47" s="499"/>
      <c r="BU47" s="499"/>
      <c r="BV47" s="499"/>
      <c r="BW47" s="499"/>
      <c r="BX47" s="499">
        <v>8384</v>
      </c>
      <c r="BY47" s="499"/>
      <c r="BZ47" s="499"/>
      <c r="CA47" s="499"/>
      <c r="CB47" s="499"/>
      <c r="CC47" s="499"/>
      <c r="CD47" s="499"/>
      <c r="CE47" s="499"/>
      <c r="CF47" s="499"/>
      <c r="CG47" s="499"/>
      <c r="CH47" s="499"/>
      <c r="CI47" s="499"/>
      <c r="CJ47" s="499"/>
      <c r="CK47" s="499"/>
      <c r="CL47" s="499"/>
      <c r="CM47" s="499"/>
      <c r="CN47" s="499"/>
      <c r="CO47" s="499"/>
      <c r="CP47" s="499"/>
      <c r="CQ47" s="499"/>
      <c r="CR47" s="499"/>
      <c r="CS47" s="499"/>
      <c r="CT47" s="499"/>
      <c r="CU47" s="499"/>
      <c r="CV47" s="499">
        <v>8384</v>
      </c>
      <c r="CW47" s="499"/>
      <c r="CX47" s="499"/>
      <c r="CY47" s="499"/>
      <c r="CZ47" s="499"/>
      <c r="DA47" s="499"/>
      <c r="DB47" s="499"/>
      <c r="DC47" s="499"/>
      <c r="DD47" s="499"/>
      <c r="DE47" s="499"/>
      <c r="DF47" s="499"/>
      <c r="DG47" s="499"/>
      <c r="DH47" s="499"/>
      <c r="DI47" s="499"/>
      <c r="DJ47" s="499"/>
      <c r="DK47" s="499"/>
      <c r="DL47" s="499"/>
      <c r="DM47" s="499"/>
      <c r="DN47" s="499"/>
      <c r="DO47" s="499"/>
      <c r="DP47" s="499"/>
      <c r="DQ47" s="499"/>
      <c r="DR47" s="499"/>
      <c r="DS47" s="499"/>
    </row>
    <row r="48" spans="1:123" ht="84.75" customHeight="1">
      <c r="A48" s="557" t="s">
        <v>125</v>
      </c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9"/>
      <c r="O48" s="555"/>
      <c r="P48" s="555"/>
      <c r="Q48" s="555"/>
      <c r="R48" s="555"/>
      <c r="S48" s="555"/>
      <c r="T48" s="560" t="s">
        <v>66</v>
      </c>
      <c r="U48" s="560"/>
      <c r="V48" s="560"/>
      <c r="W48" s="560"/>
      <c r="X48" s="560"/>
      <c r="Y48" s="560"/>
      <c r="Z48" s="561" t="s">
        <v>81</v>
      </c>
      <c r="AA48" s="562"/>
      <c r="AB48" s="562"/>
      <c r="AC48" s="562"/>
      <c r="AD48" s="562"/>
      <c r="AE48" s="563"/>
      <c r="AF48" s="561" t="s">
        <v>76</v>
      </c>
      <c r="AG48" s="562"/>
      <c r="AH48" s="562"/>
      <c r="AI48" s="562"/>
      <c r="AJ48" s="562"/>
      <c r="AK48" s="563"/>
      <c r="AL48" s="560"/>
      <c r="AM48" s="560"/>
      <c r="AN48" s="560"/>
      <c r="AO48" s="560"/>
      <c r="AP48" s="560"/>
      <c r="AQ48" s="560"/>
      <c r="AR48" s="560"/>
      <c r="AS48" s="560"/>
      <c r="AT48" s="560"/>
      <c r="AU48" s="560"/>
      <c r="AV48" s="560"/>
      <c r="AW48" s="560"/>
      <c r="AX48" s="560"/>
      <c r="AY48" s="560"/>
      <c r="AZ48" s="564">
        <f>SUM(AZ49)</f>
        <v>1310419</v>
      </c>
      <c r="BA48" s="564"/>
      <c r="BB48" s="564"/>
      <c r="BC48" s="564"/>
      <c r="BD48" s="564"/>
      <c r="BE48" s="564"/>
      <c r="BF48" s="564"/>
      <c r="BG48" s="564"/>
      <c r="BH48" s="564"/>
      <c r="BI48" s="564"/>
      <c r="BJ48" s="564"/>
      <c r="BK48" s="564"/>
      <c r="BL48" s="564"/>
      <c r="BM48" s="564"/>
      <c r="BN48" s="564"/>
      <c r="BO48" s="564"/>
      <c r="BP48" s="564"/>
      <c r="BQ48" s="564"/>
      <c r="BR48" s="564"/>
      <c r="BS48" s="564"/>
      <c r="BT48" s="564"/>
      <c r="BU48" s="564"/>
      <c r="BV48" s="564"/>
      <c r="BW48" s="564"/>
      <c r="BX48" s="564">
        <f>SUM(BX49)</f>
        <v>1362844</v>
      </c>
      <c r="BY48" s="564"/>
      <c r="BZ48" s="564"/>
      <c r="CA48" s="564"/>
      <c r="CB48" s="564"/>
      <c r="CC48" s="564"/>
      <c r="CD48" s="564"/>
      <c r="CE48" s="564"/>
      <c r="CF48" s="564"/>
      <c r="CG48" s="564"/>
      <c r="CH48" s="564"/>
      <c r="CI48" s="564"/>
      <c r="CJ48" s="564"/>
      <c r="CK48" s="564"/>
      <c r="CL48" s="564"/>
      <c r="CM48" s="564"/>
      <c r="CN48" s="564"/>
      <c r="CO48" s="564"/>
      <c r="CP48" s="564"/>
      <c r="CQ48" s="564"/>
      <c r="CR48" s="564"/>
      <c r="CS48" s="564"/>
      <c r="CT48" s="564"/>
      <c r="CU48" s="564"/>
      <c r="CV48" s="564">
        <f>SUM(CV49)</f>
        <v>1417384</v>
      </c>
      <c r="CW48" s="564"/>
      <c r="CX48" s="564"/>
      <c r="CY48" s="564"/>
      <c r="CZ48" s="564"/>
      <c r="DA48" s="564"/>
      <c r="DB48" s="564"/>
      <c r="DC48" s="564"/>
      <c r="DD48" s="564"/>
      <c r="DE48" s="564"/>
      <c r="DF48" s="564"/>
      <c r="DG48" s="564"/>
      <c r="DH48" s="564"/>
      <c r="DI48" s="564"/>
      <c r="DJ48" s="564"/>
      <c r="DK48" s="564"/>
      <c r="DL48" s="564"/>
      <c r="DM48" s="564"/>
      <c r="DN48" s="564"/>
      <c r="DO48" s="564"/>
      <c r="DP48" s="564"/>
      <c r="DQ48" s="564"/>
      <c r="DR48" s="564"/>
      <c r="DS48" s="564"/>
    </row>
    <row r="49" spans="1:123" ht="14.25" customHeight="1">
      <c r="A49" s="534" t="s">
        <v>119</v>
      </c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535"/>
      <c r="O49" s="536"/>
      <c r="P49" s="536"/>
      <c r="Q49" s="536"/>
      <c r="R49" s="536"/>
      <c r="S49" s="536"/>
      <c r="T49" s="477" t="s">
        <v>66</v>
      </c>
      <c r="U49" s="477"/>
      <c r="V49" s="477"/>
      <c r="W49" s="477"/>
      <c r="X49" s="477"/>
      <c r="Y49" s="477"/>
      <c r="Z49" s="477" t="s">
        <v>81</v>
      </c>
      <c r="AA49" s="477"/>
      <c r="AB49" s="477"/>
      <c r="AC49" s="477"/>
      <c r="AD49" s="477"/>
      <c r="AE49" s="477"/>
      <c r="AF49" s="477" t="s">
        <v>130</v>
      </c>
      <c r="AG49" s="477"/>
      <c r="AH49" s="477"/>
      <c r="AI49" s="477"/>
      <c r="AJ49" s="477"/>
      <c r="AK49" s="477"/>
      <c r="AL49" s="477" t="s">
        <v>73</v>
      </c>
      <c r="AM49" s="477"/>
      <c r="AN49" s="477"/>
      <c r="AO49" s="477"/>
      <c r="AP49" s="477"/>
      <c r="AQ49" s="477"/>
      <c r="AR49" s="477" t="s">
        <v>82</v>
      </c>
      <c r="AS49" s="477"/>
      <c r="AT49" s="477"/>
      <c r="AU49" s="477"/>
      <c r="AV49" s="477"/>
      <c r="AW49" s="477"/>
      <c r="AX49" s="477"/>
      <c r="AY49" s="477"/>
      <c r="AZ49" s="499">
        <v>1310419</v>
      </c>
      <c r="BA49" s="499"/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  <c r="BN49" s="499"/>
      <c r="BO49" s="499"/>
      <c r="BP49" s="499"/>
      <c r="BQ49" s="499"/>
      <c r="BR49" s="499"/>
      <c r="BS49" s="499"/>
      <c r="BT49" s="499"/>
      <c r="BU49" s="499"/>
      <c r="BV49" s="499"/>
      <c r="BW49" s="499"/>
      <c r="BX49" s="499">
        <v>1362844</v>
      </c>
      <c r="BY49" s="499"/>
      <c r="BZ49" s="499"/>
      <c r="CA49" s="499"/>
      <c r="CB49" s="499"/>
      <c r="CC49" s="499"/>
      <c r="CD49" s="499"/>
      <c r="CE49" s="499"/>
      <c r="CF49" s="499"/>
      <c r="CG49" s="499"/>
      <c r="CH49" s="499"/>
      <c r="CI49" s="499"/>
      <c r="CJ49" s="499"/>
      <c r="CK49" s="499"/>
      <c r="CL49" s="499"/>
      <c r="CM49" s="499"/>
      <c r="CN49" s="499"/>
      <c r="CO49" s="499"/>
      <c r="CP49" s="499"/>
      <c r="CQ49" s="499"/>
      <c r="CR49" s="499"/>
      <c r="CS49" s="499"/>
      <c r="CT49" s="499"/>
      <c r="CU49" s="499"/>
      <c r="CV49" s="499">
        <v>1417384</v>
      </c>
      <c r="CW49" s="499"/>
      <c r="CX49" s="499"/>
      <c r="CY49" s="499"/>
      <c r="CZ49" s="499"/>
      <c r="DA49" s="499"/>
      <c r="DB49" s="499"/>
      <c r="DC49" s="499"/>
      <c r="DD49" s="499"/>
      <c r="DE49" s="499"/>
      <c r="DF49" s="499"/>
      <c r="DG49" s="499"/>
      <c r="DH49" s="499"/>
      <c r="DI49" s="499"/>
      <c r="DJ49" s="499"/>
      <c r="DK49" s="499"/>
      <c r="DL49" s="499"/>
      <c r="DM49" s="499"/>
      <c r="DN49" s="499"/>
      <c r="DO49" s="499"/>
      <c r="DP49" s="499"/>
      <c r="DQ49" s="499"/>
      <c r="DR49" s="499"/>
      <c r="DS49" s="499"/>
    </row>
    <row r="50" spans="1:123" ht="84.75" customHeight="1">
      <c r="A50" s="552" t="s">
        <v>131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4"/>
      <c r="O50" s="555"/>
      <c r="P50" s="555"/>
      <c r="Q50" s="555"/>
      <c r="R50" s="555"/>
      <c r="S50" s="555"/>
      <c r="T50" s="560" t="s">
        <v>66</v>
      </c>
      <c r="U50" s="560"/>
      <c r="V50" s="560"/>
      <c r="W50" s="560"/>
      <c r="X50" s="560"/>
      <c r="Y50" s="560"/>
      <c r="Z50" s="560" t="s">
        <v>81</v>
      </c>
      <c r="AA50" s="560"/>
      <c r="AB50" s="560"/>
      <c r="AC50" s="560"/>
      <c r="AD50" s="560"/>
      <c r="AE50" s="560"/>
      <c r="AF50" s="560" t="s">
        <v>83</v>
      </c>
      <c r="AG50" s="560"/>
      <c r="AH50" s="560"/>
      <c r="AI50" s="560"/>
      <c r="AJ50" s="560"/>
      <c r="AK50" s="560"/>
      <c r="AL50" s="560"/>
      <c r="AM50" s="560"/>
      <c r="AN50" s="560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  <c r="AY50" s="560"/>
      <c r="AZ50" s="564">
        <f>SUM(AZ51:BI68)</f>
        <v>36830427</v>
      </c>
      <c r="BA50" s="565"/>
      <c r="BB50" s="565"/>
      <c r="BC50" s="565"/>
      <c r="BD50" s="565"/>
      <c r="BE50" s="565"/>
      <c r="BF50" s="565"/>
      <c r="BG50" s="565"/>
      <c r="BH50" s="565"/>
      <c r="BI50" s="565"/>
      <c r="BJ50" s="565"/>
      <c r="BK50" s="565"/>
      <c r="BL50" s="565"/>
      <c r="BM50" s="565"/>
      <c r="BN50" s="565"/>
      <c r="BO50" s="565"/>
      <c r="BP50" s="565"/>
      <c r="BQ50" s="565"/>
      <c r="BR50" s="565"/>
      <c r="BS50" s="565"/>
      <c r="BT50" s="565"/>
      <c r="BU50" s="565"/>
      <c r="BV50" s="565"/>
      <c r="BW50" s="565"/>
      <c r="BX50" s="564">
        <f>SUM(BX51:CF68)</f>
        <v>36830427</v>
      </c>
      <c r="BY50" s="565"/>
      <c r="BZ50" s="565"/>
      <c r="CA50" s="565"/>
      <c r="CB50" s="565"/>
      <c r="CC50" s="565"/>
      <c r="CD50" s="565"/>
      <c r="CE50" s="565"/>
      <c r="CF50" s="565"/>
      <c r="CG50" s="564"/>
      <c r="CH50" s="564"/>
      <c r="CI50" s="564"/>
      <c r="CJ50" s="564"/>
      <c r="CK50" s="564"/>
      <c r="CL50" s="564"/>
      <c r="CM50" s="564"/>
      <c r="CN50" s="564"/>
      <c r="CO50" s="564"/>
      <c r="CP50" s="564"/>
      <c r="CQ50" s="564"/>
      <c r="CR50" s="564"/>
      <c r="CS50" s="564"/>
      <c r="CT50" s="564"/>
      <c r="CU50" s="564"/>
      <c r="CV50" s="564">
        <f>SUM(CV51:DF68)</f>
        <v>36830427</v>
      </c>
      <c r="CW50" s="565"/>
      <c r="CX50" s="565"/>
      <c r="CY50" s="565"/>
      <c r="CZ50" s="565"/>
      <c r="DA50" s="565"/>
      <c r="DB50" s="565"/>
      <c r="DC50" s="565"/>
      <c r="DD50" s="565"/>
      <c r="DE50" s="565"/>
      <c r="DF50" s="565"/>
      <c r="DG50" s="565"/>
      <c r="DH50" s="565"/>
      <c r="DI50" s="565"/>
      <c r="DJ50" s="565"/>
      <c r="DK50" s="565"/>
      <c r="DL50" s="565"/>
      <c r="DM50" s="565"/>
      <c r="DN50" s="565"/>
      <c r="DO50" s="565"/>
      <c r="DP50" s="565"/>
      <c r="DQ50" s="565"/>
      <c r="DR50" s="565"/>
      <c r="DS50" s="565"/>
    </row>
    <row r="51" spans="1:123" ht="14.25" customHeight="1">
      <c r="A51" s="534" t="s">
        <v>115</v>
      </c>
      <c r="B51" s="491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535"/>
      <c r="O51" s="536"/>
      <c r="P51" s="536"/>
      <c r="Q51" s="536"/>
      <c r="R51" s="536"/>
      <c r="S51" s="536"/>
      <c r="T51" s="477" t="s">
        <v>66</v>
      </c>
      <c r="U51" s="477"/>
      <c r="V51" s="477"/>
      <c r="W51" s="477"/>
      <c r="X51" s="477"/>
      <c r="Y51" s="477"/>
      <c r="Z51" s="477" t="s">
        <v>81</v>
      </c>
      <c r="AA51" s="477"/>
      <c r="AB51" s="477"/>
      <c r="AC51" s="477"/>
      <c r="AD51" s="477"/>
      <c r="AE51" s="477"/>
      <c r="AF51" s="477" t="s">
        <v>83</v>
      </c>
      <c r="AG51" s="477"/>
      <c r="AH51" s="477"/>
      <c r="AI51" s="477"/>
      <c r="AJ51" s="477"/>
      <c r="AK51" s="477"/>
      <c r="AL51" s="477" t="s">
        <v>69</v>
      </c>
      <c r="AM51" s="477"/>
      <c r="AN51" s="477"/>
      <c r="AO51" s="477"/>
      <c r="AP51" s="477"/>
      <c r="AQ51" s="477"/>
      <c r="AR51" s="477" t="s">
        <v>94</v>
      </c>
      <c r="AS51" s="477"/>
      <c r="AT51" s="477"/>
      <c r="AU51" s="477"/>
      <c r="AV51" s="477"/>
      <c r="AW51" s="477"/>
      <c r="AX51" s="477"/>
      <c r="AY51" s="477"/>
      <c r="AZ51" s="499">
        <v>11304318</v>
      </c>
      <c r="BA51" s="499"/>
      <c r="BB51" s="499"/>
      <c r="BC51" s="499"/>
      <c r="BD51" s="499"/>
      <c r="BE51" s="499"/>
      <c r="BF51" s="499"/>
      <c r="BG51" s="499"/>
      <c r="BH51" s="499"/>
      <c r="BI51" s="499"/>
      <c r="BJ51" s="499"/>
      <c r="BK51" s="499"/>
      <c r="BL51" s="499"/>
      <c r="BM51" s="499"/>
      <c r="BN51" s="499"/>
      <c r="BO51" s="499"/>
      <c r="BP51" s="499"/>
      <c r="BQ51" s="499"/>
      <c r="BR51" s="499"/>
      <c r="BS51" s="499"/>
      <c r="BT51" s="499"/>
      <c r="BU51" s="499"/>
      <c r="BV51" s="499"/>
      <c r="BW51" s="499"/>
      <c r="BX51" s="499">
        <v>11304318</v>
      </c>
      <c r="BY51" s="499"/>
      <c r="BZ51" s="499"/>
      <c r="CA51" s="499"/>
      <c r="CB51" s="499"/>
      <c r="CC51" s="499"/>
      <c r="CD51" s="499"/>
      <c r="CE51" s="499"/>
      <c r="CF51" s="499"/>
      <c r="CG51" s="499"/>
      <c r="CH51" s="499"/>
      <c r="CI51" s="499"/>
      <c r="CJ51" s="499"/>
      <c r="CK51" s="499"/>
      <c r="CL51" s="499"/>
      <c r="CM51" s="499"/>
      <c r="CN51" s="499"/>
      <c r="CO51" s="499"/>
      <c r="CP51" s="499"/>
      <c r="CQ51" s="499"/>
      <c r="CR51" s="499"/>
      <c r="CS51" s="499"/>
      <c r="CT51" s="499"/>
      <c r="CU51" s="499"/>
      <c r="CV51" s="499">
        <v>11304318</v>
      </c>
      <c r="CW51" s="499"/>
      <c r="CX51" s="499"/>
      <c r="CY51" s="499"/>
      <c r="CZ51" s="499"/>
      <c r="DA51" s="499"/>
      <c r="DB51" s="499"/>
      <c r="DC51" s="499"/>
      <c r="DD51" s="499"/>
      <c r="DE51" s="499"/>
      <c r="DF51" s="499"/>
      <c r="DG51" s="499"/>
      <c r="DH51" s="499"/>
      <c r="DI51" s="499"/>
      <c r="DJ51" s="499"/>
      <c r="DK51" s="499"/>
      <c r="DL51" s="499"/>
      <c r="DM51" s="499"/>
      <c r="DN51" s="499"/>
      <c r="DO51" s="499"/>
      <c r="DP51" s="499"/>
      <c r="DQ51" s="499"/>
      <c r="DR51" s="499"/>
      <c r="DS51" s="499"/>
    </row>
    <row r="52" spans="1:123" ht="14.25" customHeight="1">
      <c r="A52" s="534" t="s">
        <v>115</v>
      </c>
      <c r="B52" s="491"/>
      <c r="C52" s="491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535"/>
      <c r="O52" s="536"/>
      <c r="P52" s="536"/>
      <c r="Q52" s="536"/>
      <c r="R52" s="536"/>
      <c r="S52" s="536"/>
      <c r="T52" s="477" t="s">
        <v>66</v>
      </c>
      <c r="U52" s="477"/>
      <c r="V52" s="477"/>
      <c r="W52" s="477"/>
      <c r="X52" s="477"/>
      <c r="Y52" s="477"/>
      <c r="Z52" s="477" t="s">
        <v>81</v>
      </c>
      <c r="AA52" s="477"/>
      <c r="AB52" s="477"/>
      <c r="AC52" s="477"/>
      <c r="AD52" s="477"/>
      <c r="AE52" s="477"/>
      <c r="AF52" s="477" t="s">
        <v>83</v>
      </c>
      <c r="AG52" s="477"/>
      <c r="AH52" s="477"/>
      <c r="AI52" s="477"/>
      <c r="AJ52" s="477"/>
      <c r="AK52" s="477"/>
      <c r="AL52" s="477" t="s">
        <v>69</v>
      </c>
      <c r="AM52" s="477"/>
      <c r="AN52" s="477"/>
      <c r="AO52" s="477"/>
      <c r="AP52" s="477"/>
      <c r="AQ52" s="477"/>
      <c r="AR52" s="477" t="s">
        <v>116</v>
      </c>
      <c r="AS52" s="477"/>
      <c r="AT52" s="477"/>
      <c r="AU52" s="477"/>
      <c r="AV52" s="477"/>
      <c r="AW52" s="477"/>
      <c r="AX52" s="477"/>
      <c r="AY52" s="477"/>
      <c r="AZ52" s="499">
        <v>70000</v>
      </c>
      <c r="BA52" s="499"/>
      <c r="BB52" s="499"/>
      <c r="BC52" s="499"/>
      <c r="BD52" s="499"/>
      <c r="BE52" s="499"/>
      <c r="BF52" s="499"/>
      <c r="BG52" s="499"/>
      <c r="BH52" s="499"/>
      <c r="BI52" s="499"/>
      <c r="BJ52" s="499"/>
      <c r="BK52" s="499"/>
      <c r="BL52" s="499"/>
      <c r="BM52" s="499"/>
      <c r="BN52" s="499"/>
      <c r="BO52" s="499"/>
      <c r="BP52" s="499"/>
      <c r="BQ52" s="499"/>
      <c r="BR52" s="499"/>
      <c r="BS52" s="499"/>
      <c r="BT52" s="499"/>
      <c r="BU52" s="499"/>
      <c r="BV52" s="499"/>
      <c r="BW52" s="499"/>
      <c r="BX52" s="499">
        <v>70000</v>
      </c>
      <c r="BY52" s="499"/>
      <c r="BZ52" s="499"/>
      <c r="CA52" s="499"/>
      <c r="CB52" s="499"/>
      <c r="CC52" s="499"/>
      <c r="CD52" s="499"/>
      <c r="CE52" s="499"/>
      <c r="CF52" s="499"/>
      <c r="CG52" s="499"/>
      <c r="CH52" s="499"/>
      <c r="CI52" s="499"/>
      <c r="CJ52" s="499"/>
      <c r="CK52" s="499"/>
      <c r="CL52" s="499"/>
      <c r="CM52" s="499"/>
      <c r="CN52" s="499"/>
      <c r="CO52" s="499"/>
      <c r="CP52" s="499"/>
      <c r="CQ52" s="499"/>
      <c r="CR52" s="499"/>
      <c r="CS52" s="499"/>
      <c r="CT52" s="499"/>
      <c r="CU52" s="499"/>
      <c r="CV52" s="499">
        <v>70000</v>
      </c>
      <c r="CW52" s="499"/>
      <c r="CX52" s="499"/>
      <c r="CY52" s="499"/>
      <c r="CZ52" s="499"/>
      <c r="DA52" s="499"/>
      <c r="DB52" s="499"/>
      <c r="DC52" s="499"/>
      <c r="DD52" s="499"/>
      <c r="DE52" s="499"/>
      <c r="DF52" s="499"/>
      <c r="DG52" s="499"/>
      <c r="DH52" s="499"/>
      <c r="DI52" s="499"/>
      <c r="DJ52" s="499"/>
      <c r="DK52" s="499"/>
      <c r="DL52" s="499"/>
      <c r="DM52" s="499"/>
      <c r="DN52" s="499"/>
      <c r="DO52" s="499"/>
      <c r="DP52" s="499"/>
      <c r="DQ52" s="499"/>
      <c r="DR52" s="499"/>
      <c r="DS52" s="499"/>
    </row>
    <row r="53" spans="1:123" ht="23.25" customHeight="1">
      <c r="A53" s="534" t="s">
        <v>117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535"/>
      <c r="O53" s="536"/>
      <c r="P53" s="536"/>
      <c r="Q53" s="536"/>
      <c r="R53" s="536"/>
      <c r="S53" s="536"/>
      <c r="T53" s="477" t="s">
        <v>66</v>
      </c>
      <c r="U53" s="477"/>
      <c r="V53" s="477"/>
      <c r="W53" s="477"/>
      <c r="X53" s="477"/>
      <c r="Y53" s="477"/>
      <c r="Z53" s="477" t="s">
        <v>81</v>
      </c>
      <c r="AA53" s="477"/>
      <c r="AB53" s="477"/>
      <c r="AC53" s="477"/>
      <c r="AD53" s="477"/>
      <c r="AE53" s="477"/>
      <c r="AF53" s="477" t="s">
        <v>83</v>
      </c>
      <c r="AG53" s="477"/>
      <c r="AH53" s="477"/>
      <c r="AI53" s="477"/>
      <c r="AJ53" s="477"/>
      <c r="AK53" s="477"/>
      <c r="AL53" s="477" t="s">
        <v>70</v>
      </c>
      <c r="AM53" s="477"/>
      <c r="AN53" s="477"/>
      <c r="AO53" s="477"/>
      <c r="AP53" s="477"/>
      <c r="AQ53" s="477"/>
      <c r="AR53" s="477" t="s">
        <v>78</v>
      </c>
      <c r="AS53" s="477"/>
      <c r="AT53" s="477"/>
      <c r="AU53" s="477"/>
      <c r="AV53" s="477"/>
      <c r="AW53" s="477"/>
      <c r="AX53" s="477"/>
      <c r="AY53" s="477"/>
      <c r="AZ53" s="499">
        <v>85000</v>
      </c>
      <c r="BA53" s="499"/>
      <c r="BB53" s="499"/>
      <c r="BC53" s="499"/>
      <c r="BD53" s="499"/>
      <c r="BE53" s="499"/>
      <c r="BF53" s="499"/>
      <c r="BG53" s="499"/>
      <c r="BH53" s="499"/>
      <c r="BI53" s="499"/>
      <c r="BJ53" s="499"/>
      <c r="BK53" s="499"/>
      <c r="BL53" s="499"/>
      <c r="BM53" s="499"/>
      <c r="BN53" s="499"/>
      <c r="BO53" s="499"/>
      <c r="BP53" s="499"/>
      <c r="BQ53" s="499"/>
      <c r="BR53" s="499"/>
      <c r="BS53" s="499"/>
      <c r="BT53" s="499"/>
      <c r="BU53" s="499"/>
      <c r="BV53" s="499"/>
      <c r="BW53" s="499"/>
      <c r="BX53" s="499">
        <v>85000</v>
      </c>
      <c r="BY53" s="499"/>
      <c r="BZ53" s="499"/>
      <c r="CA53" s="499"/>
      <c r="CB53" s="499"/>
      <c r="CC53" s="499"/>
      <c r="CD53" s="499"/>
      <c r="CE53" s="499"/>
      <c r="CF53" s="499"/>
      <c r="CG53" s="499"/>
      <c r="CH53" s="499"/>
      <c r="CI53" s="499"/>
      <c r="CJ53" s="499"/>
      <c r="CK53" s="499"/>
      <c r="CL53" s="499"/>
      <c r="CM53" s="499"/>
      <c r="CN53" s="499"/>
      <c r="CO53" s="499"/>
      <c r="CP53" s="499"/>
      <c r="CQ53" s="499"/>
      <c r="CR53" s="499"/>
      <c r="CS53" s="499"/>
      <c r="CT53" s="499"/>
      <c r="CU53" s="499"/>
      <c r="CV53" s="499">
        <v>85000</v>
      </c>
      <c r="CW53" s="499"/>
      <c r="CX53" s="499"/>
      <c r="CY53" s="499"/>
      <c r="CZ53" s="499"/>
      <c r="DA53" s="499"/>
      <c r="DB53" s="499"/>
      <c r="DC53" s="499"/>
      <c r="DD53" s="499"/>
      <c r="DE53" s="499"/>
      <c r="DF53" s="499"/>
      <c r="DG53" s="499"/>
      <c r="DH53" s="499"/>
      <c r="DI53" s="499"/>
      <c r="DJ53" s="499"/>
      <c r="DK53" s="499"/>
      <c r="DL53" s="499"/>
      <c r="DM53" s="499"/>
      <c r="DN53" s="499"/>
      <c r="DO53" s="499"/>
      <c r="DP53" s="499"/>
      <c r="DQ53" s="499"/>
      <c r="DR53" s="499"/>
      <c r="DS53" s="499"/>
    </row>
    <row r="54" spans="1:123" ht="22.5" customHeight="1">
      <c r="A54" s="534" t="s">
        <v>117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535"/>
      <c r="O54" s="536"/>
      <c r="P54" s="536"/>
      <c r="Q54" s="536"/>
      <c r="R54" s="536"/>
      <c r="S54" s="536"/>
      <c r="T54" s="477" t="s">
        <v>66</v>
      </c>
      <c r="U54" s="477"/>
      <c r="V54" s="477"/>
      <c r="W54" s="477"/>
      <c r="X54" s="477"/>
      <c r="Y54" s="477"/>
      <c r="Z54" s="477" t="s">
        <v>81</v>
      </c>
      <c r="AA54" s="477"/>
      <c r="AB54" s="477"/>
      <c r="AC54" s="477"/>
      <c r="AD54" s="477"/>
      <c r="AE54" s="477"/>
      <c r="AF54" s="477" t="s">
        <v>83</v>
      </c>
      <c r="AG54" s="477"/>
      <c r="AH54" s="477"/>
      <c r="AI54" s="477"/>
      <c r="AJ54" s="477"/>
      <c r="AK54" s="477"/>
      <c r="AL54" s="477" t="s">
        <v>70</v>
      </c>
      <c r="AM54" s="477"/>
      <c r="AN54" s="477"/>
      <c r="AO54" s="477"/>
      <c r="AP54" s="477"/>
      <c r="AQ54" s="477"/>
      <c r="AR54" s="477" t="s">
        <v>120</v>
      </c>
      <c r="AS54" s="477"/>
      <c r="AT54" s="477"/>
      <c r="AU54" s="477"/>
      <c r="AV54" s="477"/>
      <c r="AW54" s="477"/>
      <c r="AX54" s="477"/>
      <c r="AY54" s="477"/>
      <c r="AZ54" s="499">
        <v>10000</v>
      </c>
      <c r="BA54" s="499"/>
      <c r="BB54" s="499"/>
      <c r="BC54" s="499"/>
      <c r="BD54" s="499"/>
      <c r="BE54" s="499"/>
      <c r="BF54" s="499"/>
      <c r="BG54" s="499"/>
      <c r="BH54" s="499"/>
      <c r="BI54" s="499"/>
      <c r="BJ54" s="499"/>
      <c r="BK54" s="499"/>
      <c r="BL54" s="499"/>
      <c r="BM54" s="499"/>
      <c r="BN54" s="499"/>
      <c r="BO54" s="499"/>
      <c r="BP54" s="499"/>
      <c r="BQ54" s="499"/>
      <c r="BR54" s="499"/>
      <c r="BS54" s="499"/>
      <c r="BT54" s="499"/>
      <c r="BU54" s="499"/>
      <c r="BV54" s="499"/>
      <c r="BW54" s="499"/>
      <c r="BX54" s="499">
        <v>10000</v>
      </c>
      <c r="BY54" s="499"/>
      <c r="BZ54" s="499"/>
      <c r="CA54" s="499"/>
      <c r="CB54" s="499"/>
      <c r="CC54" s="499"/>
      <c r="CD54" s="499"/>
      <c r="CE54" s="499"/>
      <c r="CF54" s="499"/>
      <c r="CG54" s="499"/>
      <c r="CH54" s="499"/>
      <c r="CI54" s="499"/>
      <c r="CJ54" s="499"/>
      <c r="CK54" s="499"/>
      <c r="CL54" s="499"/>
      <c r="CM54" s="499"/>
      <c r="CN54" s="499"/>
      <c r="CO54" s="499"/>
      <c r="CP54" s="499"/>
      <c r="CQ54" s="499"/>
      <c r="CR54" s="499"/>
      <c r="CS54" s="499"/>
      <c r="CT54" s="499"/>
      <c r="CU54" s="499"/>
      <c r="CV54" s="499">
        <v>10000</v>
      </c>
      <c r="CW54" s="499"/>
      <c r="CX54" s="499"/>
      <c r="CY54" s="499"/>
      <c r="CZ54" s="499"/>
      <c r="DA54" s="499"/>
      <c r="DB54" s="499"/>
      <c r="DC54" s="499"/>
      <c r="DD54" s="499"/>
      <c r="DE54" s="499"/>
      <c r="DF54" s="499"/>
      <c r="DG54" s="499"/>
      <c r="DH54" s="499"/>
      <c r="DI54" s="499"/>
      <c r="DJ54" s="499"/>
      <c r="DK54" s="499"/>
      <c r="DL54" s="499"/>
      <c r="DM54" s="499"/>
      <c r="DN54" s="499"/>
      <c r="DO54" s="499"/>
      <c r="DP54" s="499"/>
      <c r="DQ54" s="499"/>
      <c r="DR54" s="499"/>
      <c r="DS54" s="499"/>
    </row>
    <row r="55" spans="1:123" ht="21.75" customHeight="1">
      <c r="A55" s="534" t="s">
        <v>117</v>
      </c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535"/>
      <c r="O55" s="536"/>
      <c r="P55" s="536"/>
      <c r="Q55" s="536"/>
      <c r="R55" s="536"/>
      <c r="S55" s="536"/>
      <c r="T55" s="477" t="s">
        <v>66</v>
      </c>
      <c r="U55" s="477"/>
      <c r="V55" s="477"/>
      <c r="W55" s="477"/>
      <c r="X55" s="477"/>
      <c r="Y55" s="477"/>
      <c r="Z55" s="477" t="s">
        <v>81</v>
      </c>
      <c r="AA55" s="477"/>
      <c r="AB55" s="477"/>
      <c r="AC55" s="477"/>
      <c r="AD55" s="477"/>
      <c r="AE55" s="477"/>
      <c r="AF55" s="477" t="s">
        <v>83</v>
      </c>
      <c r="AG55" s="477"/>
      <c r="AH55" s="477"/>
      <c r="AI55" s="477"/>
      <c r="AJ55" s="477"/>
      <c r="AK55" s="477"/>
      <c r="AL55" s="477" t="s">
        <v>70</v>
      </c>
      <c r="AM55" s="477"/>
      <c r="AN55" s="477"/>
      <c r="AO55" s="477"/>
      <c r="AP55" s="477"/>
      <c r="AQ55" s="477"/>
      <c r="AR55" s="477" t="s">
        <v>79</v>
      </c>
      <c r="AS55" s="477"/>
      <c r="AT55" s="477"/>
      <c r="AU55" s="477"/>
      <c r="AV55" s="477"/>
      <c r="AW55" s="477"/>
      <c r="AX55" s="477"/>
      <c r="AY55" s="477"/>
      <c r="AZ55" s="499">
        <v>13080</v>
      </c>
      <c r="BA55" s="499"/>
      <c r="BB55" s="499"/>
      <c r="BC55" s="499"/>
      <c r="BD55" s="499"/>
      <c r="BE55" s="499"/>
      <c r="BF55" s="499"/>
      <c r="BG55" s="499"/>
      <c r="BH55" s="499"/>
      <c r="BI55" s="499"/>
      <c r="BJ55" s="499"/>
      <c r="BK55" s="499"/>
      <c r="BL55" s="499"/>
      <c r="BM55" s="499"/>
      <c r="BN55" s="499"/>
      <c r="BO55" s="499"/>
      <c r="BP55" s="499"/>
      <c r="BQ55" s="499"/>
      <c r="BR55" s="499"/>
      <c r="BS55" s="499"/>
      <c r="BT55" s="499"/>
      <c r="BU55" s="499"/>
      <c r="BV55" s="499"/>
      <c r="BW55" s="499"/>
      <c r="BX55" s="499">
        <v>13080</v>
      </c>
      <c r="BY55" s="499"/>
      <c r="BZ55" s="499"/>
      <c r="CA55" s="499"/>
      <c r="CB55" s="499"/>
      <c r="CC55" s="499"/>
      <c r="CD55" s="499"/>
      <c r="CE55" s="499"/>
      <c r="CF55" s="499"/>
      <c r="CG55" s="499"/>
      <c r="CH55" s="499"/>
      <c r="CI55" s="499"/>
      <c r="CJ55" s="499"/>
      <c r="CK55" s="499"/>
      <c r="CL55" s="499"/>
      <c r="CM55" s="499"/>
      <c r="CN55" s="499"/>
      <c r="CO55" s="499"/>
      <c r="CP55" s="499"/>
      <c r="CQ55" s="499"/>
      <c r="CR55" s="499"/>
      <c r="CS55" s="499"/>
      <c r="CT55" s="499"/>
      <c r="CU55" s="499"/>
      <c r="CV55" s="499">
        <v>13080</v>
      </c>
      <c r="CW55" s="499"/>
      <c r="CX55" s="499"/>
      <c r="CY55" s="499"/>
      <c r="CZ55" s="499"/>
      <c r="DA55" s="499"/>
      <c r="DB55" s="499"/>
      <c r="DC55" s="499"/>
      <c r="DD55" s="499"/>
      <c r="DE55" s="499"/>
      <c r="DF55" s="499"/>
      <c r="DG55" s="499"/>
      <c r="DH55" s="499"/>
      <c r="DI55" s="499"/>
      <c r="DJ55" s="499"/>
      <c r="DK55" s="499"/>
      <c r="DL55" s="499"/>
      <c r="DM55" s="499"/>
      <c r="DN55" s="499"/>
      <c r="DO55" s="499"/>
      <c r="DP55" s="499"/>
      <c r="DQ55" s="499"/>
      <c r="DR55" s="499"/>
      <c r="DS55" s="499"/>
    </row>
    <row r="56" spans="1:123" ht="43.5" customHeight="1">
      <c r="A56" s="534" t="s">
        <v>118</v>
      </c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535"/>
      <c r="O56" s="536"/>
      <c r="P56" s="536"/>
      <c r="Q56" s="536"/>
      <c r="R56" s="536"/>
      <c r="S56" s="536"/>
      <c r="T56" s="477" t="s">
        <v>66</v>
      </c>
      <c r="U56" s="477"/>
      <c r="V56" s="477"/>
      <c r="W56" s="477"/>
      <c r="X56" s="477"/>
      <c r="Y56" s="477"/>
      <c r="Z56" s="477" t="s">
        <v>81</v>
      </c>
      <c r="AA56" s="477"/>
      <c r="AB56" s="477"/>
      <c r="AC56" s="477"/>
      <c r="AD56" s="477"/>
      <c r="AE56" s="477"/>
      <c r="AF56" s="477" t="s">
        <v>83</v>
      </c>
      <c r="AG56" s="477"/>
      <c r="AH56" s="477"/>
      <c r="AI56" s="477"/>
      <c r="AJ56" s="477"/>
      <c r="AK56" s="477"/>
      <c r="AL56" s="477" t="s">
        <v>71</v>
      </c>
      <c r="AM56" s="477"/>
      <c r="AN56" s="477"/>
      <c r="AO56" s="477"/>
      <c r="AP56" s="477"/>
      <c r="AQ56" s="477"/>
      <c r="AR56" s="477" t="s">
        <v>72</v>
      </c>
      <c r="AS56" s="477"/>
      <c r="AT56" s="477"/>
      <c r="AU56" s="477"/>
      <c r="AV56" s="477"/>
      <c r="AW56" s="477"/>
      <c r="AX56" s="477"/>
      <c r="AY56" s="477"/>
      <c r="AZ56" s="499">
        <v>3413904</v>
      </c>
      <c r="BA56" s="499"/>
      <c r="BB56" s="499"/>
      <c r="BC56" s="499"/>
      <c r="BD56" s="499"/>
      <c r="BE56" s="499"/>
      <c r="BF56" s="499"/>
      <c r="BG56" s="499"/>
      <c r="BH56" s="499"/>
      <c r="BI56" s="499"/>
      <c r="BJ56" s="499"/>
      <c r="BK56" s="499"/>
      <c r="BL56" s="499"/>
      <c r="BM56" s="499"/>
      <c r="BN56" s="499"/>
      <c r="BO56" s="499"/>
      <c r="BP56" s="499"/>
      <c r="BQ56" s="499"/>
      <c r="BR56" s="499"/>
      <c r="BS56" s="499"/>
      <c r="BT56" s="499"/>
      <c r="BU56" s="499"/>
      <c r="BV56" s="499"/>
      <c r="BW56" s="499"/>
      <c r="BX56" s="499">
        <v>3413904</v>
      </c>
      <c r="BY56" s="499"/>
      <c r="BZ56" s="499"/>
      <c r="CA56" s="499"/>
      <c r="CB56" s="499"/>
      <c r="CC56" s="499"/>
      <c r="CD56" s="499"/>
      <c r="CE56" s="499"/>
      <c r="CF56" s="499"/>
      <c r="CG56" s="499"/>
      <c r="CH56" s="499"/>
      <c r="CI56" s="499"/>
      <c r="CJ56" s="499"/>
      <c r="CK56" s="499"/>
      <c r="CL56" s="499"/>
      <c r="CM56" s="499"/>
      <c r="CN56" s="499"/>
      <c r="CO56" s="499"/>
      <c r="CP56" s="499"/>
      <c r="CQ56" s="499"/>
      <c r="CR56" s="499"/>
      <c r="CS56" s="499"/>
      <c r="CT56" s="499"/>
      <c r="CU56" s="499"/>
      <c r="CV56" s="499">
        <v>3413904</v>
      </c>
      <c r="CW56" s="499"/>
      <c r="CX56" s="499"/>
      <c r="CY56" s="499"/>
      <c r="CZ56" s="499"/>
      <c r="DA56" s="499"/>
      <c r="DB56" s="499"/>
      <c r="DC56" s="499"/>
      <c r="DD56" s="499"/>
      <c r="DE56" s="499"/>
      <c r="DF56" s="499"/>
      <c r="DG56" s="499"/>
      <c r="DH56" s="499"/>
      <c r="DI56" s="499"/>
      <c r="DJ56" s="499"/>
      <c r="DK56" s="499"/>
      <c r="DL56" s="499"/>
      <c r="DM56" s="499"/>
      <c r="DN56" s="499"/>
      <c r="DO56" s="499"/>
      <c r="DP56" s="499"/>
      <c r="DQ56" s="499"/>
      <c r="DR56" s="499"/>
      <c r="DS56" s="499"/>
    </row>
    <row r="57" spans="1:123" ht="14.25" customHeight="1">
      <c r="A57" s="534" t="s">
        <v>119</v>
      </c>
      <c r="B57" s="491"/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535"/>
      <c r="O57" s="536"/>
      <c r="P57" s="536"/>
      <c r="Q57" s="536"/>
      <c r="R57" s="536"/>
      <c r="S57" s="536"/>
      <c r="T57" s="477" t="s">
        <v>66</v>
      </c>
      <c r="U57" s="477"/>
      <c r="V57" s="477"/>
      <c r="W57" s="477"/>
      <c r="X57" s="477"/>
      <c r="Y57" s="477"/>
      <c r="Z57" s="477" t="s">
        <v>81</v>
      </c>
      <c r="AA57" s="477"/>
      <c r="AB57" s="477"/>
      <c r="AC57" s="477"/>
      <c r="AD57" s="477"/>
      <c r="AE57" s="477"/>
      <c r="AF57" s="477" t="s">
        <v>83</v>
      </c>
      <c r="AG57" s="477"/>
      <c r="AH57" s="477"/>
      <c r="AI57" s="477"/>
      <c r="AJ57" s="477"/>
      <c r="AK57" s="477"/>
      <c r="AL57" s="477" t="s">
        <v>73</v>
      </c>
      <c r="AM57" s="477"/>
      <c r="AN57" s="477"/>
      <c r="AO57" s="477"/>
      <c r="AP57" s="477"/>
      <c r="AQ57" s="477"/>
      <c r="AR57" s="477" t="s">
        <v>120</v>
      </c>
      <c r="AS57" s="477"/>
      <c r="AT57" s="477"/>
      <c r="AU57" s="477"/>
      <c r="AV57" s="477"/>
      <c r="AW57" s="477"/>
      <c r="AX57" s="477"/>
      <c r="AY57" s="477"/>
      <c r="AZ57" s="499">
        <v>2760682</v>
      </c>
      <c r="BA57" s="499"/>
      <c r="BB57" s="499"/>
      <c r="BC57" s="499"/>
      <c r="BD57" s="499"/>
      <c r="BE57" s="499"/>
      <c r="BF57" s="499"/>
      <c r="BG57" s="499"/>
      <c r="BH57" s="499"/>
      <c r="BI57" s="499"/>
      <c r="BJ57" s="499"/>
      <c r="BK57" s="499"/>
      <c r="BL57" s="499"/>
      <c r="BM57" s="499"/>
      <c r="BN57" s="499"/>
      <c r="BO57" s="499"/>
      <c r="BP57" s="499"/>
      <c r="BQ57" s="499"/>
      <c r="BR57" s="499"/>
      <c r="BS57" s="499"/>
      <c r="BT57" s="499"/>
      <c r="BU57" s="499"/>
      <c r="BV57" s="499"/>
      <c r="BW57" s="499"/>
      <c r="BX57" s="499">
        <v>2760682</v>
      </c>
      <c r="BY57" s="499"/>
      <c r="BZ57" s="499"/>
      <c r="CA57" s="499"/>
      <c r="CB57" s="499"/>
      <c r="CC57" s="499"/>
      <c r="CD57" s="499"/>
      <c r="CE57" s="499"/>
      <c r="CF57" s="499"/>
      <c r="CG57" s="499"/>
      <c r="CH57" s="499"/>
      <c r="CI57" s="499"/>
      <c r="CJ57" s="499"/>
      <c r="CK57" s="499"/>
      <c r="CL57" s="499"/>
      <c r="CM57" s="499"/>
      <c r="CN57" s="499"/>
      <c r="CO57" s="499"/>
      <c r="CP57" s="499"/>
      <c r="CQ57" s="499"/>
      <c r="CR57" s="499"/>
      <c r="CS57" s="499"/>
      <c r="CT57" s="499"/>
      <c r="CU57" s="499"/>
      <c r="CV57" s="499">
        <v>2760682</v>
      </c>
      <c r="CW57" s="499"/>
      <c r="CX57" s="499"/>
      <c r="CY57" s="499"/>
      <c r="CZ57" s="499"/>
      <c r="DA57" s="499"/>
      <c r="DB57" s="499"/>
      <c r="DC57" s="499"/>
      <c r="DD57" s="499"/>
      <c r="DE57" s="499"/>
      <c r="DF57" s="499"/>
      <c r="DG57" s="499"/>
      <c r="DH57" s="499"/>
      <c r="DI57" s="499"/>
      <c r="DJ57" s="499"/>
      <c r="DK57" s="499"/>
      <c r="DL57" s="499"/>
      <c r="DM57" s="499"/>
      <c r="DN57" s="499"/>
      <c r="DO57" s="499"/>
      <c r="DP57" s="499"/>
      <c r="DQ57" s="499"/>
      <c r="DR57" s="499"/>
      <c r="DS57" s="499"/>
    </row>
    <row r="58" spans="1:123" ht="14.25" customHeight="1">
      <c r="A58" s="534" t="s">
        <v>132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535"/>
      <c r="O58" s="536"/>
      <c r="P58" s="536"/>
      <c r="Q58" s="536"/>
      <c r="R58" s="536"/>
      <c r="S58" s="536"/>
      <c r="T58" s="477" t="s">
        <v>66</v>
      </c>
      <c r="U58" s="477"/>
      <c r="V58" s="477"/>
      <c r="W58" s="477"/>
      <c r="X58" s="477"/>
      <c r="Y58" s="477"/>
      <c r="Z58" s="477" t="s">
        <v>81</v>
      </c>
      <c r="AA58" s="477"/>
      <c r="AB58" s="477"/>
      <c r="AC58" s="477"/>
      <c r="AD58" s="477"/>
      <c r="AE58" s="477"/>
      <c r="AF58" s="477" t="s">
        <v>83</v>
      </c>
      <c r="AG58" s="477"/>
      <c r="AH58" s="477"/>
      <c r="AI58" s="477"/>
      <c r="AJ58" s="477"/>
      <c r="AK58" s="477"/>
      <c r="AL58" s="477" t="s">
        <v>84</v>
      </c>
      <c r="AM58" s="477"/>
      <c r="AN58" s="477"/>
      <c r="AO58" s="477"/>
      <c r="AP58" s="477"/>
      <c r="AQ58" s="477"/>
      <c r="AR58" s="477" t="s">
        <v>85</v>
      </c>
      <c r="AS58" s="477"/>
      <c r="AT58" s="477"/>
      <c r="AU58" s="477"/>
      <c r="AV58" s="477"/>
      <c r="AW58" s="477"/>
      <c r="AX58" s="477"/>
      <c r="AY58" s="477"/>
      <c r="AZ58" s="499">
        <v>9676340</v>
      </c>
      <c r="BA58" s="499"/>
      <c r="BB58" s="499"/>
      <c r="BC58" s="499"/>
      <c r="BD58" s="499"/>
      <c r="BE58" s="499"/>
      <c r="BF58" s="499"/>
      <c r="BG58" s="499"/>
      <c r="BH58" s="499"/>
      <c r="BI58" s="499"/>
      <c r="BJ58" s="499"/>
      <c r="BK58" s="499"/>
      <c r="BL58" s="499"/>
      <c r="BM58" s="499"/>
      <c r="BN58" s="499"/>
      <c r="BO58" s="499"/>
      <c r="BP58" s="499"/>
      <c r="BQ58" s="499"/>
      <c r="BR58" s="499"/>
      <c r="BS58" s="499"/>
      <c r="BT58" s="499"/>
      <c r="BU58" s="499"/>
      <c r="BV58" s="499"/>
      <c r="BW58" s="499"/>
      <c r="BX58" s="499">
        <v>9676340</v>
      </c>
      <c r="BY58" s="499"/>
      <c r="BZ58" s="499"/>
      <c r="CA58" s="499"/>
      <c r="CB58" s="499"/>
      <c r="CC58" s="499"/>
      <c r="CD58" s="499"/>
      <c r="CE58" s="499"/>
      <c r="CF58" s="499"/>
      <c r="CG58" s="499"/>
      <c r="CH58" s="499"/>
      <c r="CI58" s="499"/>
      <c r="CJ58" s="499"/>
      <c r="CK58" s="499"/>
      <c r="CL58" s="499"/>
      <c r="CM58" s="499"/>
      <c r="CN58" s="499"/>
      <c r="CO58" s="499"/>
      <c r="CP58" s="499"/>
      <c r="CQ58" s="499"/>
      <c r="CR58" s="499"/>
      <c r="CS58" s="499"/>
      <c r="CT58" s="499"/>
      <c r="CU58" s="499"/>
      <c r="CV58" s="499">
        <v>9676340</v>
      </c>
      <c r="CW58" s="499"/>
      <c r="CX58" s="499"/>
      <c r="CY58" s="499"/>
      <c r="CZ58" s="499"/>
      <c r="DA58" s="499"/>
      <c r="DB58" s="499"/>
      <c r="DC58" s="499"/>
      <c r="DD58" s="499"/>
      <c r="DE58" s="499"/>
      <c r="DF58" s="499"/>
      <c r="DG58" s="499"/>
      <c r="DH58" s="499"/>
      <c r="DI58" s="499"/>
      <c r="DJ58" s="499"/>
      <c r="DK58" s="499"/>
      <c r="DL58" s="499"/>
      <c r="DM58" s="499"/>
      <c r="DN58" s="499"/>
      <c r="DO58" s="499"/>
      <c r="DP58" s="499"/>
      <c r="DQ58" s="499"/>
      <c r="DR58" s="499"/>
      <c r="DS58" s="499"/>
    </row>
    <row r="59" spans="1:123" ht="14.25" customHeight="1">
      <c r="A59" s="534" t="s">
        <v>119</v>
      </c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535"/>
      <c r="O59" s="536"/>
      <c r="P59" s="536"/>
      <c r="Q59" s="536"/>
      <c r="R59" s="536"/>
      <c r="S59" s="536"/>
      <c r="T59" s="477" t="s">
        <v>66</v>
      </c>
      <c r="U59" s="477"/>
      <c r="V59" s="477"/>
      <c r="W59" s="477"/>
      <c r="X59" s="477"/>
      <c r="Y59" s="477"/>
      <c r="Z59" s="477" t="s">
        <v>81</v>
      </c>
      <c r="AA59" s="477"/>
      <c r="AB59" s="477"/>
      <c r="AC59" s="477"/>
      <c r="AD59" s="477"/>
      <c r="AE59" s="477"/>
      <c r="AF59" s="477" t="s">
        <v>83</v>
      </c>
      <c r="AG59" s="477"/>
      <c r="AH59" s="477"/>
      <c r="AI59" s="477"/>
      <c r="AJ59" s="477"/>
      <c r="AK59" s="477"/>
      <c r="AL59" s="477" t="s">
        <v>73</v>
      </c>
      <c r="AM59" s="477"/>
      <c r="AN59" s="477"/>
      <c r="AO59" s="477"/>
      <c r="AP59" s="477"/>
      <c r="AQ59" s="477"/>
      <c r="AR59" s="477" t="s">
        <v>133</v>
      </c>
      <c r="AS59" s="477"/>
      <c r="AT59" s="477"/>
      <c r="AU59" s="477"/>
      <c r="AV59" s="477"/>
      <c r="AW59" s="477"/>
      <c r="AX59" s="477"/>
      <c r="AY59" s="477"/>
      <c r="AZ59" s="499">
        <v>7489698</v>
      </c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>
        <v>7489698</v>
      </c>
      <c r="BY59" s="499"/>
      <c r="BZ59" s="499"/>
      <c r="CA59" s="499"/>
      <c r="CB59" s="499"/>
      <c r="CC59" s="499"/>
      <c r="CD59" s="499"/>
      <c r="CE59" s="499"/>
      <c r="CF59" s="499"/>
      <c r="CG59" s="499"/>
      <c r="CH59" s="499"/>
      <c r="CI59" s="499"/>
      <c r="CJ59" s="499"/>
      <c r="CK59" s="499"/>
      <c r="CL59" s="499"/>
      <c r="CM59" s="499"/>
      <c r="CN59" s="499"/>
      <c r="CO59" s="499"/>
      <c r="CP59" s="499"/>
      <c r="CQ59" s="499"/>
      <c r="CR59" s="499"/>
      <c r="CS59" s="499"/>
      <c r="CT59" s="499"/>
      <c r="CU59" s="499"/>
      <c r="CV59" s="499">
        <v>7489698</v>
      </c>
      <c r="CW59" s="499"/>
      <c r="CX59" s="499"/>
      <c r="CY59" s="499"/>
      <c r="CZ59" s="499"/>
      <c r="DA59" s="499"/>
      <c r="DB59" s="499"/>
      <c r="DC59" s="499"/>
      <c r="DD59" s="499"/>
      <c r="DE59" s="499"/>
      <c r="DF59" s="499"/>
      <c r="DG59" s="499"/>
      <c r="DH59" s="499"/>
      <c r="DI59" s="499"/>
      <c r="DJ59" s="499"/>
      <c r="DK59" s="499"/>
      <c r="DL59" s="499"/>
      <c r="DM59" s="499"/>
      <c r="DN59" s="499"/>
      <c r="DO59" s="499"/>
      <c r="DP59" s="499"/>
      <c r="DQ59" s="499"/>
      <c r="DR59" s="499"/>
      <c r="DS59" s="499"/>
    </row>
    <row r="60" spans="1:123" ht="14.25" customHeight="1">
      <c r="A60" s="534" t="s">
        <v>119</v>
      </c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535"/>
      <c r="O60" s="536"/>
      <c r="P60" s="536"/>
      <c r="Q60" s="536"/>
      <c r="R60" s="536"/>
      <c r="S60" s="536"/>
      <c r="T60" s="477" t="s">
        <v>66</v>
      </c>
      <c r="U60" s="477"/>
      <c r="V60" s="477"/>
      <c r="W60" s="477"/>
      <c r="X60" s="477"/>
      <c r="Y60" s="477"/>
      <c r="Z60" s="477" t="s">
        <v>81</v>
      </c>
      <c r="AA60" s="477"/>
      <c r="AB60" s="477"/>
      <c r="AC60" s="477"/>
      <c r="AD60" s="477"/>
      <c r="AE60" s="477"/>
      <c r="AF60" s="477" t="s">
        <v>83</v>
      </c>
      <c r="AG60" s="477"/>
      <c r="AH60" s="477"/>
      <c r="AI60" s="477"/>
      <c r="AJ60" s="477"/>
      <c r="AK60" s="477"/>
      <c r="AL60" s="477" t="s">
        <v>73</v>
      </c>
      <c r="AM60" s="477"/>
      <c r="AN60" s="477"/>
      <c r="AO60" s="477"/>
      <c r="AP60" s="477"/>
      <c r="AQ60" s="477"/>
      <c r="AR60" s="477" t="s">
        <v>134</v>
      </c>
      <c r="AS60" s="477"/>
      <c r="AT60" s="477"/>
      <c r="AU60" s="477"/>
      <c r="AV60" s="477"/>
      <c r="AW60" s="477"/>
      <c r="AX60" s="477"/>
      <c r="AY60" s="477"/>
      <c r="AZ60" s="499">
        <v>164870</v>
      </c>
      <c r="BA60" s="499"/>
      <c r="BB60" s="499"/>
      <c r="BC60" s="499"/>
      <c r="BD60" s="499"/>
      <c r="BE60" s="499"/>
      <c r="BF60" s="499"/>
      <c r="BG60" s="499"/>
      <c r="BH60" s="499"/>
      <c r="BI60" s="499"/>
      <c r="BJ60" s="499"/>
      <c r="BK60" s="499"/>
      <c r="BL60" s="499"/>
      <c r="BM60" s="499"/>
      <c r="BN60" s="499"/>
      <c r="BO60" s="499"/>
      <c r="BP60" s="499"/>
      <c r="BQ60" s="499"/>
      <c r="BR60" s="499"/>
      <c r="BS60" s="499"/>
      <c r="BT60" s="499"/>
      <c r="BU60" s="499"/>
      <c r="BV60" s="499"/>
      <c r="BW60" s="499"/>
      <c r="BX60" s="499">
        <v>164870</v>
      </c>
      <c r="BY60" s="499"/>
      <c r="BZ60" s="499"/>
      <c r="CA60" s="499"/>
      <c r="CB60" s="499"/>
      <c r="CC60" s="499"/>
      <c r="CD60" s="499"/>
      <c r="CE60" s="499"/>
      <c r="CF60" s="499"/>
      <c r="CG60" s="499"/>
      <c r="CH60" s="499"/>
      <c r="CI60" s="499"/>
      <c r="CJ60" s="499"/>
      <c r="CK60" s="499"/>
      <c r="CL60" s="499"/>
      <c r="CM60" s="499"/>
      <c r="CN60" s="499"/>
      <c r="CO60" s="499"/>
      <c r="CP60" s="499"/>
      <c r="CQ60" s="499"/>
      <c r="CR60" s="499"/>
      <c r="CS60" s="499"/>
      <c r="CT60" s="499"/>
      <c r="CU60" s="499"/>
      <c r="CV60" s="499">
        <v>164870</v>
      </c>
      <c r="CW60" s="499"/>
      <c r="CX60" s="499"/>
      <c r="CY60" s="499"/>
      <c r="CZ60" s="499"/>
      <c r="DA60" s="499"/>
      <c r="DB60" s="499"/>
      <c r="DC60" s="499"/>
      <c r="DD60" s="499"/>
      <c r="DE60" s="499"/>
      <c r="DF60" s="499"/>
      <c r="DG60" s="499"/>
      <c r="DH60" s="499"/>
      <c r="DI60" s="499"/>
      <c r="DJ60" s="499"/>
      <c r="DK60" s="499"/>
      <c r="DL60" s="499"/>
      <c r="DM60" s="499"/>
      <c r="DN60" s="499"/>
      <c r="DO60" s="499"/>
      <c r="DP60" s="499"/>
      <c r="DQ60" s="499"/>
      <c r="DR60" s="499"/>
      <c r="DS60" s="499"/>
    </row>
    <row r="61" spans="1:123" ht="14.25" customHeight="1">
      <c r="A61" s="534" t="s">
        <v>119</v>
      </c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535"/>
      <c r="O61" s="536"/>
      <c r="P61" s="536"/>
      <c r="Q61" s="536"/>
      <c r="R61" s="536"/>
      <c r="S61" s="536"/>
      <c r="T61" s="477" t="s">
        <v>66</v>
      </c>
      <c r="U61" s="477"/>
      <c r="V61" s="477"/>
      <c r="W61" s="477"/>
      <c r="X61" s="477"/>
      <c r="Y61" s="477"/>
      <c r="Z61" s="477" t="s">
        <v>81</v>
      </c>
      <c r="AA61" s="477"/>
      <c r="AB61" s="477"/>
      <c r="AC61" s="477"/>
      <c r="AD61" s="477"/>
      <c r="AE61" s="477"/>
      <c r="AF61" s="477" t="s">
        <v>83</v>
      </c>
      <c r="AG61" s="477"/>
      <c r="AH61" s="477"/>
      <c r="AI61" s="477"/>
      <c r="AJ61" s="477"/>
      <c r="AK61" s="477"/>
      <c r="AL61" s="477" t="s">
        <v>73</v>
      </c>
      <c r="AM61" s="477"/>
      <c r="AN61" s="477"/>
      <c r="AO61" s="477"/>
      <c r="AP61" s="477"/>
      <c r="AQ61" s="477"/>
      <c r="AR61" s="477" t="s">
        <v>135</v>
      </c>
      <c r="AS61" s="477"/>
      <c r="AT61" s="477"/>
      <c r="AU61" s="477"/>
      <c r="AV61" s="477"/>
      <c r="AW61" s="477"/>
      <c r="AX61" s="477"/>
      <c r="AY61" s="477"/>
      <c r="AZ61" s="499">
        <v>1292000</v>
      </c>
      <c r="BA61" s="499"/>
      <c r="BB61" s="499"/>
      <c r="BC61" s="499"/>
      <c r="BD61" s="499"/>
      <c r="BE61" s="499"/>
      <c r="BF61" s="499"/>
      <c r="BG61" s="499"/>
      <c r="BH61" s="499"/>
      <c r="BI61" s="499"/>
      <c r="BJ61" s="499"/>
      <c r="BK61" s="499"/>
      <c r="BL61" s="499"/>
      <c r="BM61" s="499"/>
      <c r="BN61" s="499"/>
      <c r="BO61" s="499"/>
      <c r="BP61" s="499"/>
      <c r="BQ61" s="499"/>
      <c r="BR61" s="499"/>
      <c r="BS61" s="499"/>
      <c r="BT61" s="499"/>
      <c r="BU61" s="499"/>
      <c r="BV61" s="499"/>
      <c r="BW61" s="499"/>
      <c r="BX61" s="499">
        <v>1292000</v>
      </c>
      <c r="BY61" s="499"/>
      <c r="BZ61" s="499"/>
      <c r="CA61" s="499"/>
      <c r="CB61" s="499"/>
      <c r="CC61" s="499"/>
      <c r="CD61" s="499"/>
      <c r="CE61" s="499"/>
      <c r="CF61" s="499"/>
      <c r="CG61" s="499"/>
      <c r="CH61" s="499"/>
      <c r="CI61" s="499"/>
      <c r="CJ61" s="499"/>
      <c r="CK61" s="499"/>
      <c r="CL61" s="499"/>
      <c r="CM61" s="499"/>
      <c r="CN61" s="499"/>
      <c r="CO61" s="499"/>
      <c r="CP61" s="499"/>
      <c r="CQ61" s="499"/>
      <c r="CR61" s="499"/>
      <c r="CS61" s="499"/>
      <c r="CT61" s="499"/>
      <c r="CU61" s="499"/>
      <c r="CV61" s="499">
        <v>1292000</v>
      </c>
      <c r="CW61" s="499"/>
      <c r="CX61" s="499"/>
      <c r="CY61" s="499"/>
      <c r="CZ61" s="499"/>
      <c r="DA61" s="499"/>
      <c r="DB61" s="499"/>
      <c r="DC61" s="499"/>
      <c r="DD61" s="499"/>
      <c r="DE61" s="499"/>
      <c r="DF61" s="499"/>
      <c r="DG61" s="499"/>
      <c r="DH61" s="499"/>
      <c r="DI61" s="499"/>
      <c r="DJ61" s="499"/>
      <c r="DK61" s="499"/>
      <c r="DL61" s="499"/>
      <c r="DM61" s="499"/>
      <c r="DN61" s="499"/>
      <c r="DO61" s="499"/>
      <c r="DP61" s="499"/>
      <c r="DQ61" s="499"/>
      <c r="DR61" s="499"/>
      <c r="DS61" s="499"/>
    </row>
    <row r="62" spans="1:123" ht="14.25" customHeight="1">
      <c r="A62" s="534" t="s">
        <v>119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535"/>
      <c r="O62" s="536"/>
      <c r="P62" s="536"/>
      <c r="Q62" s="536"/>
      <c r="R62" s="536"/>
      <c r="S62" s="536"/>
      <c r="T62" s="477" t="s">
        <v>66</v>
      </c>
      <c r="U62" s="477"/>
      <c r="V62" s="477"/>
      <c r="W62" s="477"/>
      <c r="X62" s="477"/>
      <c r="Y62" s="477"/>
      <c r="Z62" s="477" t="s">
        <v>81</v>
      </c>
      <c r="AA62" s="477"/>
      <c r="AB62" s="477"/>
      <c r="AC62" s="477"/>
      <c r="AD62" s="477"/>
      <c r="AE62" s="477"/>
      <c r="AF62" s="477" t="s">
        <v>83</v>
      </c>
      <c r="AG62" s="477"/>
      <c r="AH62" s="477"/>
      <c r="AI62" s="477"/>
      <c r="AJ62" s="477"/>
      <c r="AK62" s="477"/>
      <c r="AL62" s="477" t="s">
        <v>73</v>
      </c>
      <c r="AM62" s="477"/>
      <c r="AN62" s="477"/>
      <c r="AO62" s="477"/>
      <c r="AP62" s="477"/>
      <c r="AQ62" s="477"/>
      <c r="AR62" s="477" t="s">
        <v>79</v>
      </c>
      <c r="AS62" s="477"/>
      <c r="AT62" s="477"/>
      <c r="AU62" s="477"/>
      <c r="AV62" s="477"/>
      <c r="AW62" s="477"/>
      <c r="AX62" s="477"/>
      <c r="AY62" s="477"/>
      <c r="AZ62" s="499">
        <v>287944</v>
      </c>
      <c r="BA62" s="499"/>
      <c r="BB62" s="499"/>
      <c r="BC62" s="499"/>
      <c r="BD62" s="499"/>
      <c r="BE62" s="499"/>
      <c r="BF62" s="499"/>
      <c r="BG62" s="499"/>
      <c r="BH62" s="499"/>
      <c r="BI62" s="499"/>
      <c r="BJ62" s="499"/>
      <c r="BK62" s="499"/>
      <c r="BL62" s="499"/>
      <c r="BM62" s="499"/>
      <c r="BN62" s="499"/>
      <c r="BO62" s="499"/>
      <c r="BP62" s="499"/>
      <c r="BQ62" s="499"/>
      <c r="BR62" s="499"/>
      <c r="BS62" s="499"/>
      <c r="BT62" s="499"/>
      <c r="BU62" s="499"/>
      <c r="BV62" s="499"/>
      <c r="BW62" s="499"/>
      <c r="BX62" s="499">
        <v>287944</v>
      </c>
      <c r="BY62" s="499"/>
      <c r="BZ62" s="499"/>
      <c r="CA62" s="499"/>
      <c r="CB62" s="499"/>
      <c r="CC62" s="499"/>
      <c r="CD62" s="499"/>
      <c r="CE62" s="499"/>
      <c r="CF62" s="499"/>
      <c r="CG62" s="499"/>
      <c r="CH62" s="499"/>
      <c r="CI62" s="499"/>
      <c r="CJ62" s="499"/>
      <c r="CK62" s="499"/>
      <c r="CL62" s="499"/>
      <c r="CM62" s="499"/>
      <c r="CN62" s="499"/>
      <c r="CO62" s="499"/>
      <c r="CP62" s="499"/>
      <c r="CQ62" s="499"/>
      <c r="CR62" s="499"/>
      <c r="CS62" s="499"/>
      <c r="CT62" s="499"/>
      <c r="CU62" s="499"/>
      <c r="CV62" s="499">
        <v>287944</v>
      </c>
      <c r="CW62" s="499"/>
      <c r="CX62" s="499"/>
      <c r="CY62" s="499"/>
      <c r="CZ62" s="499"/>
      <c r="DA62" s="499"/>
      <c r="DB62" s="499"/>
      <c r="DC62" s="499"/>
      <c r="DD62" s="499"/>
      <c r="DE62" s="499"/>
      <c r="DF62" s="499"/>
      <c r="DG62" s="499"/>
      <c r="DH62" s="499"/>
      <c r="DI62" s="499"/>
      <c r="DJ62" s="499"/>
      <c r="DK62" s="499"/>
      <c r="DL62" s="499"/>
      <c r="DM62" s="499"/>
      <c r="DN62" s="499"/>
      <c r="DO62" s="499"/>
      <c r="DP62" s="499"/>
      <c r="DQ62" s="499"/>
      <c r="DR62" s="499"/>
      <c r="DS62" s="499"/>
    </row>
    <row r="63" spans="1:123" ht="14.25" customHeight="1">
      <c r="A63" s="534" t="s">
        <v>119</v>
      </c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535"/>
      <c r="O63" s="536"/>
      <c r="P63" s="536"/>
      <c r="Q63" s="536"/>
      <c r="R63" s="536"/>
      <c r="S63" s="536"/>
      <c r="T63" s="477" t="s">
        <v>66</v>
      </c>
      <c r="U63" s="477"/>
      <c r="V63" s="477"/>
      <c r="W63" s="477"/>
      <c r="X63" s="477"/>
      <c r="Y63" s="477"/>
      <c r="Z63" s="477" t="s">
        <v>81</v>
      </c>
      <c r="AA63" s="477"/>
      <c r="AB63" s="477"/>
      <c r="AC63" s="477"/>
      <c r="AD63" s="477"/>
      <c r="AE63" s="477"/>
      <c r="AF63" s="477" t="s">
        <v>83</v>
      </c>
      <c r="AG63" s="477"/>
      <c r="AH63" s="477"/>
      <c r="AI63" s="477"/>
      <c r="AJ63" s="477"/>
      <c r="AK63" s="477"/>
      <c r="AL63" s="477" t="s">
        <v>73</v>
      </c>
      <c r="AM63" s="477"/>
      <c r="AN63" s="477"/>
      <c r="AO63" s="477"/>
      <c r="AP63" s="477"/>
      <c r="AQ63" s="477"/>
      <c r="AR63" s="477" t="s">
        <v>82</v>
      </c>
      <c r="AS63" s="477"/>
      <c r="AT63" s="477"/>
      <c r="AU63" s="477"/>
      <c r="AV63" s="477"/>
      <c r="AW63" s="477"/>
      <c r="AX63" s="477"/>
      <c r="AY63" s="477"/>
      <c r="AZ63" s="499">
        <v>6488</v>
      </c>
      <c r="BA63" s="499"/>
      <c r="BB63" s="499"/>
      <c r="BC63" s="499"/>
      <c r="BD63" s="499"/>
      <c r="BE63" s="499"/>
      <c r="BF63" s="499"/>
      <c r="BG63" s="499"/>
      <c r="BH63" s="499"/>
      <c r="BI63" s="499"/>
      <c r="BJ63" s="499"/>
      <c r="BK63" s="499"/>
      <c r="BL63" s="499"/>
      <c r="BM63" s="499"/>
      <c r="BN63" s="499"/>
      <c r="BO63" s="499"/>
      <c r="BP63" s="499"/>
      <c r="BQ63" s="499"/>
      <c r="BR63" s="499"/>
      <c r="BS63" s="499"/>
      <c r="BT63" s="499"/>
      <c r="BU63" s="499"/>
      <c r="BV63" s="499"/>
      <c r="BW63" s="499"/>
      <c r="BX63" s="499">
        <v>6488</v>
      </c>
      <c r="BY63" s="499"/>
      <c r="BZ63" s="499"/>
      <c r="CA63" s="499"/>
      <c r="CB63" s="499"/>
      <c r="CC63" s="499"/>
      <c r="CD63" s="499"/>
      <c r="CE63" s="499"/>
      <c r="CF63" s="499"/>
      <c r="CG63" s="499"/>
      <c r="CH63" s="499"/>
      <c r="CI63" s="499"/>
      <c r="CJ63" s="499"/>
      <c r="CK63" s="499"/>
      <c r="CL63" s="499"/>
      <c r="CM63" s="499"/>
      <c r="CN63" s="499"/>
      <c r="CO63" s="499"/>
      <c r="CP63" s="499"/>
      <c r="CQ63" s="499"/>
      <c r="CR63" s="499"/>
      <c r="CS63" s="499"/>
      <c r="CT63" s="499"/>
      <c r="CU63" s="499"/>
      <c r="CV63" s="499">
        <v>6488</v>
      </c>
      <c r="CW63" s="499"/>
      <c r="CX63" s="499"/>
      <c r="CY63" s="499"/>
      <c r="CZ63" s="499"/>
      <c r="DA63" s="499"/>
      <c r="DB63" s="499"/>
      <c r="DC63" s="499"/>
      <c r="DD63" s="499"/>
      <c r="DE63" s="499"/>
      <c r="DF63" s="499"/>
      <c r="DG63" s="499"/>
      <c r="DH63" s="499"/>
      <c r="DI63" s="499"/>
      <c r="DJ63" s="499"/>
      <c r="DK63" s="499"/>
      <c r="DL63" s="499"/>
      <c r="DM63" s="499"/>
      <c r="DN63" s="499"/>
      <c r="DO63" s="499"/>
      <c r="DP63" s="499"/>
      <c r="DQ63" s="499"/>
      <c r="DR63" s="499"/>
      <c r="DS63" s="499"/>
    </row>
    <row r="64" spans="1:123" ht="14.25" customHeight="1">
      <c r="A64" s="534" t="s">
        <v>119</v>
      </c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535"/>
      <c r="O64" s="536"/>
      <c r="P64" s="536"/>
      <c r="Q64" s="536"/>
      <c r="R64" s="536"/>
      <c r="S64" s="536"/>
      <c r="T64" s="477" t="s">
        <v>66</v>
      </c>
      <c r="U64" s="477"/>
      <c r="V64" s="477"/>
      <c r="W64" s="477"/>
      <c r="X64" s="477"/>
      <c r="Y64" s="477"/>
      <c r="Z64" s="477" t="s">
        <v>81</v>
      </c>
      <c r="AA64" s="477"/>
      <c r="AB64" s="477"/>
      <c r="AC64" s="477"/>
      <c r="AD64" s="477"/>
      <c r="AE64" s="477"/>
      <c r="AF64" s="477" t="s">
        <v>83</v>
      </c>
      <c r="AG64" s="477"/>
      <c r="AH64" s="477"/>
      <c r="AI64" s="477"/>
      <c r="AJ64" s="477"/>
      <c r="AK64" s="477"/>
      <c r="AL64" s="477" t="s">
        <v>73</v>
      </c>
      <c r="AM64" s="477"/>
      <c r="AN64" s="477"/>
      <c r="AO64" s="477"/>
      <c r="AP64" s="477"/>
      <c r="AQ64" s="477"/>
      <c r="AR64" s="477" t="s">
        <v>136</v>
      </c>
      <c r="AS64" s="477"/>
      <c r="AT64" s="477"/>
      <c r="AU64" s="477"/>
      <c r="AV64" s="477"/>
      <c r="AW64" s="477"/>
      <c r="AX64" s="477"/>
      <c r="AY64" s="477"/>
      <c r="AZ64" s="499">
        <v>6000</v>
      </c>
      <c r="BA64" s="499"/>
      <c r="BB64" s="499"/>
      <c r="BC64" s="499"/>
      <c r="BD64" s="499"/>
      <c r="BE64" s="499"/>
      <c r="BF64" s="499"/>
      <c r="BG64" s="499"/>
      <c r="BH64" s="499"/>
      <c r="BI64" s="499"/>
      <c r="BJ64" s="499"/>
      <c r="BK64" s="499"/>
      <c r="BL64" s="499"/>
      <c r="BM64" s="499"/>
      <c r="BN64" s="499"/>
      <c r="BO64" s="499"/>
      <c r="BP64" s="499"/>
      <c r="BQ64" s="499"/>
      <c r="BR64" s="499"/>
      <c r="BS64" s="499"/>
      <c r="BT64" s="499"/>
      <c r="BU64" s="499"/>
      <c r="BV64" s="499"/>
      <c r="BW64" s="499"/>
      <c r="BX64" s="499">
        <v>6000</v>
      </c>
      <c r="BY64" s="499"/>
      <c r="BZ64" s="499"/>
      <c r="CA64" s="499"/>
      <c r="CB64" s="499"/>
      <c r="CC64" s="499"/>
      <c r="CD64" s="499"/>
      <c r="CE64" s="499"/>
      <c r="CF64" s="499"/>
      <c r="CG64" s="499"/>
      <c r="CH64" s="499"/>
      <c r="CI64" s="499"/>
      <c r="CJ64" s="499"/>
      <c r="CK64" s="499"/>
      <c r="CL64" s="499"/>
      <c r="CM64" s="499"/>
      <c r="CN64" s="499"/>
      <c r="CO64" s="499"/>
      <c r="CP64" s="499"/>
      <c r="CQ64" s="499"/>
      <c r="CR64" s="499"/>
      <c r="CS64" s="499"/>
      <c r="CT64" s="499"/>
      <c r="CU64" s="499"/>
      <c r="CV64" s="499">
        <v>6000</v>
      </c>
      <c r="CW64" s="499"/>
      <c r="CX64" s="499"/>
      <c r="CY64" s="499"/>
      <c r="CZ64" s="499"/>
      <c r="DA64" s="499"/>
      <c r="DB64" s="499"/>
      <c r="DC64" s="499"/>
      <c r="DD64" s="499"/>
      <c r="DE64" s="499"/>
      <c r="DF64" s="499"/>
      <c r="DG64" s="499"/>
      <c r="DH64" s="499"/>
      <c r="DI64" s="499"/>
      <c r="DJ64" s="499"/>
      <c r="DK64" s="499"/>
      <c r="DL64" s="499"/>
      <c r="DM64" s="499"/>
      <c r="DN64" s="499"/>
      <c r="DO64" s="499"/>
      <c r="DP64" s="499"/>
      <c r="DQ64" s="499"/>
      <c r="DR64" s="499"/>
      <c r="DS64" s="499"/>
    </row>
    <row r="65" spans="1:123" ht="14.25" customHeight="1">
      <c r="A65" s="534" t="s">
        <v>119</v>
      </c>
      <c r="B65" s="491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535"/>
      <c r="O65" s="536"/>
      <c r="P65" s="536"/>
      <c r="Q65" s="536"/>
      <c r="R65" s="536"/>
      <c r="S65" s="536"/>
      <c r="T65" s="477" t="s">
        <v>66</v>
      </c>
      <c r="U65" s="477"/>
      <c r="V65" s="477"/>
      <c r="W65" s="477"/>
      <c r="X65" s="477"/>
      <c r="Y65" s="477"/>
      <c r="Z65" s="477" t="s">
        <v>81</v>
      </c>
      <c r="AA65" s="477"/>
      <c r="AB65" s="477"/>
      <c r="AC65" s="477"/>
      <c r="AD65" s="477"/>
      <c r="AE65" s="477"/>
      <c r="AF65" s="477" t="s">
        <v>83</v>
      </c>
      <c r="AG65" s="477"/>
      <c r="AH65" s="477"/>
      <c r="AI65" s="477"/>
      <c r="AJ65" s="477"/>
      <c r="AK65" s="477"/>
      <c r="AL65" s="477" t="s">
        <v>73</v>
      </c>
      <c r="AM65" s="477"/>
      <c r="AN65" s="477"/>
      <c r="AO65" s="477"/>
      <c r="AP65" s="477"/>
      <c r="AQ65" s="477"/>
      <c r="AR65" s="477" t="s">
        <v>122</v>
      </c>
      <c r="AS65" s="477"/>
      <c r="AT65" s="477"/>
      <c r="AU65" s="477"/>
      <c r="AV65" s="477"/>
      <c r="AW65" s="477"/>
      <c r="AX65" s="477"/>
      <c r="AY65" s="477"/>
      <c r="AZ65" s="499">
        <v>123491</v>
      </c>
      <c r="BA65" s="499"/>
      <c r="BB65" s="499"/>
      <c r="BC65" s="499"/>
      <c r="BD65" s="499"/>
      <c r="BE65" s="499"/>
      <c r="BF65" s="499"/>
      <c r="BG65" s="499"/>
      <c r="BH65" s="499"/>
      <c r="BI65" s="499"/>
      <c r="BJ65" s="499"/>
      <c r="BK65" s="499"/>
      <c r="BL65" s="499"/>
      <c r="BM65" s="499"/>
      <c r="BN65" s="499"/>
      <c r="BO65" s="499"/>
      <c r="BP65" s="499"/>
      <c r="BQ65" s="499"/>
      <c r="BR65" s="499"/>
      <c r="BS65" s="499"/>
      <c r="BT65" s="499"/>
      <c r="BU65" s="499"/>
      <c r="BV65" s="499"/>
      <c r="BW65" s="499"/>
      <c r="BX65" s="499">
        <v>123491</v>
      </c>
      <c r="BY65" s="499"/>
      <c r="BZ65" s="499"/>
      <c r="CA65" s="499"/>
      <c r="CB65" s="499"/>
      <c r="CC65" s="499"/>
      <c r="CD65" s="499"/>
      <c r="CE65" s="499"/>
      <c r="CF65" s="499"/>
      <c r="CG65" s="499"/>
      <c r="CH65" s="499"/>
      <c r="CI65" s="499"/>
      <c r="CJ65" s="499"/>
      <c r="CK65" s="499"/>
      <c r="CL65" s="499"/>
      <c r="CM65" s="499"/>
      <c r="CN65" s="499"/>
      <c r="CO65" s="499"/>
      <c r="CP65" s="499"/>
      <c r="CQ65" s="499"/>
      <c r="CR65" s="499"/>
      <c r="CS65" s="499"/>
      <c r="CT65" s="499"/>
      <c r="CU65" s="499"/>
      <c r="CV65" s="499">
        <v>123491</v>
      </c>
      <c r="CW65" s="499"/>
      <c r="CX65" s="499"/>
      <c r="CY65" s="499"/>
      <c r="CZ65" s="499"/>
      <c r="DA65" s="499"/>
      <c r="DB65" s="499"/>
      <c r="DC65" s="499"/>
      <c r="DD65" s="499"/>
      <c r="DE65" s="499"/>
      <c r="DF65" s="499"/>
      <c r="DG65" s="499"/>
      <c r="DH65" s="499"/>
      <c r="DI65" s="499"/>
      <c r="DJ65" s="499"/>
      <c r="DK65" s="499"/>
      <c r="DL65" s="499"/>
      <c r="DM65" s="499"/>
      <c r="DN65" s="499"/>
      <c r="DO65" s="499"/>
      <c r="DP65" s="499"/>
      <c r="DQ65" s="499"/>
      <c r="DR65" s="499"/>
      <c r="DS65" s="499"/>
    </row>
    <row r="66" spans="1:123" ht="14.25" customHeight="1">
      <c r="A66" s="534" t="s">
        <v>119</v>
      </c>
      <c r="B66" s="491"/>
      <c r="C66" s="491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535"/>
      <c r="O66" s="536"/>
      <c r="P66" s="536"/>
      <c r="Q66" s="536"/>
      <c r="R66" s="536"/>
      <c r="S66" s="536"/>
      <c r="T66" s="477" t="s">
        <v>66</v>
      </c>
      <c r="U66" s="477"/>
      <c r="V66" s="477"/>
      <c r="W66" s="477"/>
      <c r="X66" s="477"/>
      <c r="Y66" s="477"/>
      <c r="Z66" s="477" t="s">
        <v>81</v>
      </c>
      <c r="AA66" s="477"/>
      <c r="AB66" s="477"/>
      <c r="AC66" s="477"/>
      <c r="AD66" s="477"/>
      <c r="AE66" s="477"/>
      <c r="AF66" s="477" t="s">
        <v>83</v>
      </c>
      <c r="AG66" s="477"/>
      <c r="AH66" s="477"/>
      <c r="AI66" s="477"/>
      <c r="AJ66" s="477"/>
      <c r="AK66" s="477"/>
      <c r="AL66" s="477" t="s">
        <v>73</v>
      </c>
      <c r="AM66" s="477"/>
      <c r="AN66" s="477"/>
      <c r="AO66" s="477"/>
      <c r="AP66" s="477"/>
      <c r="AQ66" s="477"/>
      <c r="AR66" s="477" t="s">
        <v>123</v>
      </c>
      <c r="AS66" s="477"/>
      <c r="AT66" s="477"/>
      <c r="AU66" s="477"/>
      <c r="AV66" s="477"/>
      <c r="AW66" s="477"/>
      <c r="AX66" s="477"/>
      <c r="AY66" s="477"/>
      <c r="AZ66" s="499">
        <v>30000</v>
      </c>
      <c r="BA66" s="499"/>
      <c r="BB66" s="499"/>
      <c r="BC66" s="499"/>
      <c r="BD66" s="499"/>
      <c r="BE66" s="499"/>
      <c r="BF66" s="499"/>
      <c r="BG66" s="499"/>
      <c r="BH66" s="499"/>
      <c r="BI66" s="499"/>
      <c r="BJ66" s="499"/>
      <c r="BK66" s="499"/>
      <c r="BL66" s="499"/>
      <c r="BM66" s="499"/>
      <c r="BN66" s="499"/>
      <c r="BO66" s="499"/>
      <c r="BP66" s="499"/>
      <c r="BQ66" s="499"/>
      <c r="BR66" s="499"/>
      <c r="BS66" s="499"/>
      <c r="BT66" s="499"/>
      <c r="BU66" s="499"/>
      <c r="BV66" s="499"/>
      <c r="BW66" s="499"/>
      <c r="BX66" s="499">
        <v>30000</v>
      </c>
      <c r="BY66" s="499"/>
      <c r="BZ66" s="499"/>
      <c r="CA66" s="499"/>
      <c r="CB66" s="499"/>
      <c r="CC66" s="499"/>
      <c r="CD66" s="499"/>
      <c r="CE66" s="499"/>
      <c r="CF66" s="499"/>
      <c r="CG66" s="499"/>
      <c r="CH66" s="499"/>
      <c r="CI66" s="499"/>
      <c r="CJ66" s="499"/>
      <c r="CK66" s="499"/>
      <c r="CL66" s="499"/>
      <c r="CM66" s="499"/>
      <c r="CN66" s="499"/>
      <c r="CO66" s="499"/>
      <c r="CP66" s="499"/>
      <c r="CQ66" s="499"/>
      <c r="CR66" s="499"/>
      <c r="CS66" s="499"/>
      <c r="CT66" s="499"/>
      <c r="CU66" s="499"/>
      <c r="CV66" s="499">
        <v>30000</v>
      </c>
      <c r="CW66" s="499"/>
      <c r="CX66" s="499"/>
      <c r="CY66" s="499"/>
      <c r="CZ66" s="499"/>
      <c r="DA66" s="499"/>
      <c r="DB66" s="499"/>
      <c r="DC66" s="499"/>
      <c r="DD66" s="499"/>
      <c r="DE66" s="499"/>
      <c r="DF66" s="499"/>
      <c r="DG66" s="499"/>
      <c r="DH66" s="499"/>
      <c r="DI66" s="499"/>
      <c r="DJ66" s="499"/>
      <c r="DK66" s="499"/>
      <c r="DL66" s="499"/>
      <c r="DM66" s="499"/>
      <c r="DN66" s="499"/>
      <c r="DO66" s="499"/>
      <c r="DP66" s="499"/>
      <c r="DQ66" s="499"/>
      <c r="DR66" s="499"/>
      <c r="DS66" s="499"/>
    </row>
    <row r="67" spans="1:123" ht="14.25" customHeight="1">
      <c r="A67" s="534" t="s">
        <v>119</v>
      </c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535"/>
      <c r="O67" s="536"/>
      <c r="P67" s="536"/>
      <c r="Q67" s="536"/>
      <c r="R67" s="536"/>
      <c r="S67" s="536"/>
      <c r="T67" s="477" t="s">
        <v>66</v>
      </c>
      <c r="U67" s="477"/>
      <c r="V67" s="477"/>
      <c r="W67" s="477"/>
      <c r="X67" s="477"/>
      <c r="Y67" s="477"/>
      <c r="Z67" s="477" t="s">
        <v>81</v>
      </c>
      <c r="AA67" s="477"/>
      <c r="AB67" s="477"/>
      <c r="AC67" s="477"/>
      <c r="AD67" s="477"/>
      <c r="AE67" s="477"/>
      <c r="AF67" s="477" t="s">
        <v>83</v>
      </c>
      <c r="AG67" s="477"/>
      <c r="AH67" s="477"/>
      <c r="AI67" s="477"/>
      <c r="AJ67" s="477"/>
      <c r="AK67" s="477"/>
      <c r="AL67" s="477" t="s">
        <v>73</v>
      </c>
      <c r="AM67" s="477"/>
      <c r="AN67" s="477"/>
      <c r="AO67" s="477"/>
      <c r="AP67" s="477"/>
      <c r="AQ67" s="477"/>
      <c r="AR67" s="477" t="s">
        <v>124</v>
      </c>
      <c r="AS67" s="477"/>
      <c r="AT67" s="477"/>
      <c r="AU67" s="477"/>
      <c r="AV67" s="477"/>
      <c r="AW67" s="477"/>
      <c r="AX67" s="477"/>
      <c r="AY67" s="477"/>
      <c r="AZ67" s="499">
        <v>49000</v>
      </c>
      <c r="BA67" s="499"/>
      <c r="BB67" s="499"/>
      <c r="BC67" s="499"/>
      <c r="BD67" s="499"/>
      <c r="BE67" s="499"/>
      <c r="BF67" s="499"/>
      <c r="BG67" s="499"/>
      <c r="BH67" s="499"/>
      <c r="BI67" s="499"/>
      <c r="BJ67" s="499"/>
      <c r="BK67" s="499"/>
      <c r="BL67" s="499"/>
      <c r="BM67" s="499"/>
      <c r="BN67" s="499"/>
      <c r="BO67" s="499"/>
      <c r="BP67" s="499"/>
      <c r="BQ67" s="499"/>
      <c r="BR67" s="499"/>
      <c r="BS67" s="499"/>
      <c r="BT67" s="499"/>
      <c r="BU67" s="499"/>
      <c r="BV67" s="499"/>
      <c r="BW67" s="499"/>
      <c r="BX67" s="499">
        <v>49000</v>
      </c>
      <c r="BY67" s="499"/>
      <c r="BZ67" s="499"/>
      <c r="CA67" s="499"/>
      <c r="CB67" s="499"/>
      <c r="CC67" s="499"/>
      <c r="CD67" s="499"/>
      <c r="CE67" s="499"/>
      <c r="CF67" s="499"/>
      <c r="CG67" s="499"/>
      <c r="CH67" s="499"/>
      <c r="CI67" s="499"/>
      <c r="CJ67" s="499"/>
      <c r="CK67" s="499"/>
      <c r="CL67" s="499"/>
      <c r="CM67" s="499"/>
      <c r="CN67" s="499"/>
      <c r="CO67" s="499"/>
      <c r="CP67" s="499"/>
      <c r="CQ67" s="499"/>
      <c r="CR67" s="499"/>
      <c r="CS67" s="499"/>
      <c r="CT67" s="499"/>
      <c r="CU67" s="499"/>
      <c r="CV67" s="499">
        <v>49000</v>
      </c>
      <c r="CW67" s="499"/>
      <c r="CX67" s="499"/>
      <c r="CY67" s="499"/>
      <c r="CZ67" s="499"/>
      <c r="DA67" s="499"/>
      <c r="DB67" s="499"/>
      <c r="DC67" s="499"/>
      <c r="DD67" s="499"/>
      <c r="DE67" s="499"/>
      <c r="DF67" s="499"/>
      <c r="DG67" s="499"/>
      <c r="DH67" s="499"/>
      <c r="DI67" s="499"/>
      <c r="DJ67" s="499"/>
      <c r="DK67" s="499"/>
      <c r="DL67" s="499"/>
      <c r="DM67" s="499"/>
      <c r="DN67" s="499"/>
      <c r="DO67" s="499"/>
      <c r="DP67" s="499"/>
      <c r="DQ67" s="499"/>
      <c r="DR67" s="499"/>
      <c r="DS67" s="499"/>
    </row>
    <row r="68" spans="1:123" ht="22.5" customHeight="1">
      <c r="A68" s="534" t="s">
        <v>137</v>
      </c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535"/>
      <c r="O68" s="536"/>
      <c r="P68" s="536"/>
      <c r="Q68" s="536"/>
      <c r="R68" s="536"/>
      <c r="S68" s="536"/>
      <c r="T68" s="477" t="s">
        <v>66</v>
      </c>
      <c r="U68" s="477"/>
      <c r="V68" s="477"/>
      <c r="W68" s="477"/>
      <c r="X68" s="477"/>
      <c r="Y68" s="477"/>
      <c r="Z68" s="477" t="s">
        <v>81</v>
      </c>
      <c r="AA68" s="477"/>
      <c r="AB68" s="477"/>
      <c r="AC68" s="477"/>
      <c r="AD68" s="477"/>
      <c r="AE68" s="477"/>
      <c r="AF68" s="477" t="s">
        <v>83</v>
      </c>
      <c r="AG68" s="477"/>
      <c r="AH68" s="477"/>
      <c r="AI68" s="477"/>
      <c r="AJ68" s="477"/>
      <c r="AK68" s="477"/>
      <c r="AL68" s="477" t="s">
        <v>86</v>
      </c>
      <c r="AM68" s="477"/>
      <c r="AN68" s="477"/>
      <c r="AO68" s="477"/>
      <c r="AP68" s="477"/>
      <c r="AQ68" s="477"/>
      <c r="AR68" s="477" t="s">
        <v>87</v>
      </c>
      <c r="AS68" s="477"/>
      <c r="AT68" s="477"/>
      <c r="AU68" s="477"/>
      <c r="AV68" s="477"/>
      <c r="AW68" s="477"/>
      <c r="AX68" s="477"/>
      <c r="AY68" s="477"/>
      <c r="AZ68" s="499">
        <v>47612</v>
      </c>
      <c r="BA68" s="499"/>
      <c r="BB68" s="499"/>
      <c r="BC68" s="499"/>
      <c r="BD68" s="499"/>
      <c r="BE68" s="499"/>
      <c r="BF68" s="499"/>
      <c r="BG68" s="499"/>
      <c r="BH68" s="499"/>
      <c r="BI68" s="499"/>
      <c r="BJ68" s="499"/>
      <c r="BK68" s="499"/>
      <c r="BL68" s="499"/>
      <c r="BM68" s="499"/>
      <c r="BN68" s="499"/>
      <c r="BO68" s="499"/>
      <c r="BP68" s="499"/>
      <c r="BQ68" s="499"/>
      <c r="BR68" s="499"/>
      <c r="BS68" s="499"/>
      <c r="BT68" s="499"/>
      <c r="BU68" s="499"/>
      <c r="BV68" s="499"/>
      <c r="BW68" s="499"/>
      <c r="BX68" s="499">
        <v>47612</v>
      </c>
      <c r="BY68" s="499"/>
      <c r="BZ68" s="499"/>
      <c r="CA68" s="499"/>
      <c r="CB68" s="499"/>
      <c r="CC68" s="499"/>
      <c r="CD68" s="499"/>
      <c r="CE68" s="499"/>
      <c r="CF68" s="499"/>
      <c r="CG68" s="499"/>
      <c r="CH68" s="499"/>
      <c r="CI68" s="499"/>
      <c r="CJ68" s="499"/>
      <c r="CK68" s="499"/>
      <c r="CL68" s="499"/>
      <c r="CM68" s="499"/>
      <c r="CN68" s="499"/>
      <c r="CO68" s="499"/>
      <c r="CP68" s="499"/>
      <c r="CQ68" s="499"/>
      <c r="CR68" s="499"/>
      <c r="CS68" s="499"/>
      <c r="CT68" s="499"/>
      <c r="CU68" s="499"/>
      <c r="CV68" s="499">
        <v>47612</v>
      </c>
      <c r="CW68" s="499"/>
      <c r="CX68" s="499"/>
      <c r="CY68" s="499"/>
      <c r="CZ68" s="499"/>
      <c r="DA68" s="499"/>
      <c r="DB68" s="499"/>
      <c r="DC68" s="499"/>
      <c r="DD68" s="499"/>
      <c r="DE68" s="499"/>
      <c r="DF68" s="499"/>
      <c r="DG68" s="499"/>
      <c r="DH68" s="499"/>
      <c r="DI68" s="499"/>
      <c r="DJ68" s="499"/>
      <c r="DK68" s="499"/>
      <c r="DL68" s="499"/>
      <c r="DM68" s="499"/>
      <c r="DN68" s="499"/>
      <c r="DO68" s="499"/>
      <c r="DP68" s="499"/>
      <c r="DQ68" s="499"/>
      <c r="DR68" s="499"/>
      <c r="DS68" s="499"/>
    </row>
    <row r="69" spans="1:123" ht="252" customHeight="1">
      <c r="A69" s="566" t="s">
        <v>138</v>
      </c>
      <c r="B69" s="553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4"/>
      <c r="O69" s="555"/>
      <c r="P69" s="555"/>
      <c r="Q69" s="555"/>
      <c r="R69" s="555"/>
      <c r="S69" s="555"/>
      <c r="T69" s="560" t="s">
        <v>66</v>
      </c>
      <c r="U69" s="560"/>
      <c r="V69" s="560"/>
      <c r="W69" s="560"/>
      <c r="X69" s="560"/>
      <c r="Y69" s="560"/>
      <c r="Z69" s="561" t="s">
        <v>81</v>
      </c>
      <c r="AA69" s="562"/>
      <c r="AB69" s="562"/>
      <c r="AC69" s="562"/>
      <c r="AD69" s="562"/>
      <c r="AE69" s="563"/>
      <c r="AF69" s="561" t="s">
        <v>88</v>
      </c>
      <c r="AG69" s="562"/>
      <c r="AH69" s="562"/>
      <c r="AI69" s="562"/>
      <c r="AJ69" s="562"/>
      <c r="AK69" s="563"/>
      <c r="AL69" s="560"/>
      <c r="AM69" s="560"/>
      <c r="AN69" s="560"/>
      <c r="AO69" s="560"/>
      <c r="AP69" s="560"/>
      <c r="AQ69" s="560"/>
      <c r="AR69" s="560"/>
      <c r="AS69" s="560"/>
      <c r="AT69" s="560"/>
      <c r="AU69" s="560"/>
      <c r="AV69" s="560"/>
      <c r="AW69" s="560"/>
      <c r="AX69" s="560"/>
      <c r="AY69" s="560"/>
      <c r="AZ69" s="564">
        <f>SUM(AZ70:BI77)</f>
        <v>5727539</v>
      </c>
      <c r="BA69" s="564"/>
      <c r="BB69" s="564"/>
      <c r="BC69" s="564"/>
      <c r="BD69" s="564"/>
      <c r="BE69" s="564"/>
      <c r="BF69" s="564"/>
      <c r="BG69" s="564"/>
      <c r="BH69" s="564"/>
      <c r="BI69" s="564"/>
      <c r="BJ69" s="564"/>
      <c r="BK69" s="564"/>
      <c r="BL69" s="564"/>
      <c r="BM69" s="564"/>
      <c r="BN69" s="564"/>
      <c r="BO69" s="564"/>
      <c r="BP69" s="564"/>
      <c r="BQ69" s="564"/>
      <c r="BR69" s="564"/>
      <c r="BS69" s="564"/>
      <c r="BT69" s="564"/>
      <c r="BU69" s="564"/>
      <c r="BV69" s="564"/>
      <c r="BW69" s="564"/>
      <c r="BX69" s="564">
        <f>SUM(BX70:CG77)</f>
        <v>5727539</v>
      </c>
      <c r="BY69" s="564"/>
      <c r="BZ69" s="564"/>
      <c r="CA69" s="564"/>
      <c r="CB69" s="564"/>
      <c r="CC69" s="564"/>
      <c r="CD69" s="564"/>
      <c r="CE69" s="564"/>
      <c r="CF69" s="564"/>
      <c r="CG69" s="564"/>
      <c r="CH69" s="564"/>
      <c r="CI69" s="564"/>
      <c r="CJ69" s="564"/>
      <c r="CK69" s="564"/>
      <c r="CL69" s="564"/>
      <c r="CM69" s="564"/>
      <c r="CN69" s="564"/>
      <c r="CO69" s="564"/>
      <c r="CP69" s="564"/>
      <c r="CQ69" s="564"/>
      <c r="CR69" s="564"/>
      <c r="CS69" s="564"/>
      <c r="CT69" s="564"/>
      <c r="CU69" s="564"/>
      <c r="CV69" s="564">
        <f>SUM(CV70:DE77)</f>
        <v>5727539</v>
      </c>
      <c r="CW69" s="564"/>
      <c r="CX69" s="564"/>
      <c r="CY69" s="564"/>
      <c r="CZ69" s="564"/>
      <c r="DA69" s="564"/>
      <c r="DB69" s="564"/>
      <c r="DC69" s="564"/>
      <c r="DD69" s="564"/>
      <c r="DE69" s="564"/>
      <c r="DF69" s="564"/>
      <c r="DG69" s="564"/>
      <c r="DH69" s="564"/>
      <c r="DI69" s="564"/>
      <c r="DJ69" s="564"/>
      <c r="DK69" s="564"/>
      <c r="DL69" s="564"/>
      <c r="DM69" s="564"/>
      <c r="DN69" s="564"/>
      <c r="DO69" s="564"/>
      <c r="DP69" s="564"/>
      <c r="DQ69" s="564"/>
      <c r="DR69" s="564"/>
      <c r="DS69" s="564"/>
    </row>
    <row r="70" spans="1:123" ht="14.25" customHeight="1">
      <c r="A70" s="534" t="s">
        <v>115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535"/>
      <c r="O70" s="536"/>
      <c r="P70" s="536"/>
      <c r="Q70" s="536"/>
      <c r="R70" s="536"/>
      <c r="S70" s="536"/>
      <c r="T70" s="477" t="s">
        <v>66</v>
      </c>
      <c r="U70" s="477"/>
      <c r="V70" s="477"/>
      <c r="W70" s="477"/>
      <c r="X70" s="477"/>
      <c r="Y70" s="477"/>
      <c r="Z70" s="477" t="s">
        <v>81</v>
      </c>
      <c r="AA70" s="477"/>
      <c r="AB70" s="477"/>
      <c r="AC70" s="477"/>
      <c r="AD70" s="477"/>
      <c r="AE70" s="477"/>
      <c r="AF70" s="507" t="s">
        <v>88</v>
      </c>
      <c r="AG70" s="508"/>
      <c r="AH70" s="508"/>
      <c r="AI70" s="508"/>
      <c r="AJ70" s="508"/>
      <c r="AK70" s="509"/>
      <c r="AL70" s="477" t="s">
        <v>69</v>
      </c>
      <c r="AM70" s="477"/>
      <c r="AN70" s="477"/>
      <c r="AO70" s="477"/>
      <c r="AP70" s="477"/>
      <c r="AQ70" s="477"/>
      <c r="AR70" s="477" t="s">
        <v>94</v>
      </c>
      <c r="AS70" s="477"/>
      <c r="AT70" s="477"/>
      <c r="AU70" s="477"/>
      <c r="AV70" s="477"/>
      <c r="AW70" s="477"/>
      <c r="AX70" s="477"/>
      <c r="AY70" s="477"/>
      <c r="AZ70" s="499">
        <v>4075297</v>
      </c>
      <c r="BA70" s="499"/>
      <c r="BB70" s="499"/>
      <c r="BC70" s="499"/>
      <c r="BD70" s="499"/>
      <c r="BE70" s="499"/>
      <c r="BF70" s="499"/>
      <c r="BG70" s="499"/>
      <c r="BH70" s="499"/>
      <c r="BI70" s="499"/>
      <c r="BJ70" s="499"/>
      <c r="BK70" s="499"/>
      <c r="BL70" s="499"/>
      <c r="BM70" s="499"/>
      <c r="BN70" s="499"/>
      <c r="BO70" s="499"/>
      <c r="BP70" s="499"/>
      <c r="BQ70" s="499"/>
      <c r="BR70" s="499"/>
      <c r="BS70" s="499"/>
      <c r="BT70" s="499"/>
      <c r="BU70" s="499"/>
      <c r="BV70" s="499"/>
      <c r="BW70" s="499"/>
      <c r="BX70" s="499">
        <v>4075297</v>
      </c>
      <c r="BY70" s="499"/>
      <c r="BZ70" s="499"/>
      <c r="CA70" s="499"/>
      <c r="CB70" s="499"/>
      <c r="CC70" s="499"/>
      <c r="CD70" s="499"/>
      <c r="CE70" s="499"/>
      <c r="CF70" s="499"/>
      <c r="CG70" s="499"/>
      <c r="CH70" s="499"/>
      <c r="CI70" s="499"/>
      <c r="CJ70" s="499"/>
      <c r="CK70" s="499"/>
      <c r="CL70" s="499"/>
      <c r="CM70" s="499"/>
      <c r="CN70" s="499"/>
      <c r="CO70" s="499"/>
      <c r="CP70" s="499"/>
      <c r="CQ70" s="499"/>
      <c r="CR70" s="499"/>
      <c r="CS70" s="499"/>
      <c r="CT70" s="499"/>
      <c r="CU70" s="499"/>
      <c r="CV70" s="499">
        <v>4075297</v>
      </c>
      <c r="CW70" s="499"/>
      <c r="CX70" s="499"/>
      <c r="CY70" s="499"/>
      <c r="CZ70" s="499"/>
      <c r="DA70" s="499"/>
      <c r="DB70" s="499"/>
      <c r="DC70" s="499"/>
      <c r="DD70" s="499"/>
      <c r="DE70" s="499"/>
      <c r="DF70" s="499"/>
      <c r="DG70" s="499"/>
      <c r="DH70" s="499"/>
      <c r="DI70" s="499"/>
      <c r="DJ70" s="499"/>
      <c r="DK70" s="499"/>
      <c r="DL70" s="499"/>
      <c r="DM70" s="499"/>
      <c r="DN70" s="499"/>
      <c r="DO70" s="499"/>
      <c r="DP70" s="499"/>
      <c r="DQ70" s="499"/>
      <c r="DR70" s="499"/>
      <c r="DS70" s="499"/>
    </row>
    <row r="71" spans="1:123" ht="14.25" customHeight="1">
      <c r="A71" s="534" t="s">
        <v>115</v>
      </c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535"/>
      <c r="O71" s="536"/>
      <c r="P71" s="536"/>
      <c r="Q71" s="536"/>
      <c r="R71" s="536"/>
      <c r="S71" s="536"/>
      <c r="T71" s="477" t="s">
        <v>66</v>
      </c>
      <c r="U71" s="477"/>
      <c r="V71" s="477"/>
      <c r="W71" s="477"/>
      <c r="X71" s="477"/>
      <c r="Y71" s="477"/>
      <c r="Z71" s="477" t="s">
        <v>81</v>
      </c>
      <c r="AA71" s="477"/>
      <c r="AB71" s="477"/>
      <c r="AC71" s="477"/>
      <c r="AD71" s="477"/>
      <c r="AE71" s="477"/>
      <c r="AF71" s="507" t="s">
        <v>88</v>
      </c>
      <c r="AG71" s="508"/>
      <c r="AH71" s="508"/>
      <c r="AI71" s="508"/>
      <c r="AJ71" s="508"/>
      <c r="AK71" s="509"/>
      <c r="AL71" s="477" t="s">
        <v>69</v>
      </c>
      <c r="AM71" s="477"/>
      <c r="AN71" s="477"/>
      <c r="AO71" s="477"/>
      <c r="AP71" s="477"/>
      <c r="AQ71" s="477"/>
      <c r="AR71" s="477" t="s">
        <v>116</v>
      </c>
      <c r="AS71" s="477"/>
      <c r="AT71" s="477"/>
      <c r="AU71" s="477"/>
      <c r="AV71" s="477"/>
      <c r="AW71" s="477"/>
      <c r="AX71" s="477"/>
      <c r="AY71" s="477"/>
      <c r="AZ71" s="499">
        <v>50000</v>
      </c>
      <c r="BA71" s="499"/>
      <c r="BB71" s="499"/>
      <c r="BC71" s="499"/>
      <c r="BD71" s="499"/>
      <c r="BE71" s="499"/>
      <c r="BF71" s="499"/>
      <c r="BG71" s="499"/>
      <c r="BH71" s="499"/>
      <c r="BI71" s="499"/>
      <c r="BJ71" s="499"/>
      <c r="BK71" s="499"/>
      <c r="BL71" s="499"/>
      <c r="BM71" s="499"/>
      <c r="BN71" s="499"/>
      <c r="BO71" s="499"/>
      <c r="BP71" s="499"/>
      <c r="BQ71" s="499"/>
      <c r="BR71" s="499"/>
      <c r="BS71" s="499"/>
      <c r="BT71" s="499"/>
      <c r="BU71" s="499"/>
      <c r="BV71" s="499"/>
      <c r="BW71" s="499"/>
      <c r="BX71" s="499">
        <v>50000</v>
      </c>
      <c r="BY71" s="499"/>
      <c r="BZ71" s="499"/>
      <c r="CA71" s="499"/>
      <c r="CB71" s="499"/>
      <c r="CC71" s="499"/>
      <c r="CD71" s="499"/>
      <c r="CE71" s="499"/>
      <c r="CF71" s="499"/>
      <c r="CG71" s="499"/>
      <c r="CH71" s="499"/>
      <c r="CI71" s="499"/>
      <c r="CJ71" s="499"/>
      <c r="CK71" s="499"/>
      <c r="CL71" s="499"/>
      <c r="CM71" s="499"/>
      <c r="CN71" s="499"/>
      <c r="CO71" s="499"/>
      <c r="CP71" s="499"/>
      <c r="CQ71" s="499"/>
      <c r="CR71" s="499"/>
      <c r="CS71" s="499"/>
      <c r="CT71" s="499"/>
      <c r="CU71" s="499"/>
      <c r="CV71" s="499">
        <v>50000</v>
      </c>
      <c r="CW71" s="499"/>
      <c r="CX71" s="499"/>
      <c r="CY71" s="499"/>
      <c r="CZ71" s="499"/>
      <c r="DA71" s="499"/>
      <c r="DB71" s="499"/>
      <c r="DC71" s="499"/>
      <c r="DD71" s="499"/>
      <c r="DE71" s="499"/>
      <c r="DF71" s="499"/>
      <c r="DG71" s="499"/>
      <c r="DH71" s="499"/>
      <c r="DI71" s="499"/>
      <c r="DJ71" s="499"/>
      <c r="DK71" s="499"/>
      <c r="DL71" s="499"/>
      <c r="DM71" s="499"/>
      <c r="DN71" s="499"/>
      <c r="DO71" s="499"/>
      <c r="DP71" s="499"/>
      <c r="DQ71" s="499"/>
      <c r="DR71" s="499"/>
      <c r="DS71" s="499"/>
    </row>
    <row r="72" spans="1:123" s="391" customFormat="1">
      <c r="A72" s="534" t="s">
        <v>117</v>
      </c>
      <c r="B72" s="491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535"/>
      <c r="O72" s="536"/>
      <c r="P72" s="536"/>
      <c r="Q72" s="536"/>
      <c r="R72" s="536"/>
      <c r="S72" s="536"/>
      <c r="T72" s="477" t="s">
        <v>66</v>
      </c>
      <c r="U72" s="477"/>
      <c r="V72" s="477"/>
      <c r="W72" s="477"/>
      <c r="X72" s="477"/>
      <c r="Y72" s="477"/>
      <c r="Z72" s="477" t="s">
        <v>81</v>
      </c>
      <c r="AA72" s="477"/>
      <c r="AB72" s="477"/>
      <c r="AC72" s="477"/>
      <c r="AD72" s="477"/>
      <c r="AE72" s="477"/>
      <c r="AF72" s="507" t="s">
        <v>88</v>
      </c>
      <c r="AG72" s="508"/>
      <c r="AH72" s="508"/>
      <c r="AI72" s="508"/>
      <c r="AJ72" s="508"/>
      <c r="AK72" s="509"/>
      <c r="AL72" s="477" t="s">
        <v>70</v>
      </c>
      <c r="AM72" s="477"/>
      <c r="AN72" s="477"/>
      <c r="AO72" s="477"/>
      <c r="AP72" s="477"/>
      <c r="AQ72" s="477"/>
      <c r="AR72" s="537" t="s">
        <v>140</v>
      </c>
      <c r="AS72" s="537"/>
      <c r="AT72" s="537"/>
      <c r="AU72" s="537"/>
      <c r="AV72" s="537"/>
      <c r="AW72" s="537"/>
      <c r="AX72" s="537"/>
      <c r="AY72" s="537"/>
      <c r="AZ72" s="499">
        <v>1750</v>
      </c>
      <c r="BA72" s="499"/>
      <c r="BB72" s="499"/>
      <c r="BC72" s="499"/>
      <c r="BD72" s="499"/>
      <c r="BE72" s="499"/>
      <c r="BF72" s="499"/>
      <c r="BG72" s="499"/>
      <c r="BH72" s="499"/>
      <c r="BI72" s="499"/>
      <c r="BJ72" s="499"/>
      <c r="BK72" s="499"/>
      <c r="BL72" s="499"/>
      <c r="BM72" s="499"/>
      <c r="BN72" s="499"/>
      <c r="BO72" s="499"/>
      <c r="BP72" s="499"/>
      <c r="BQ72" s="499"/>
      <c r="BR72" s="499"/>
      <c r="BS72" s="499"/>
      <c r="BT72" s="499"/>
      <c r="BU72" s="499"/>
      <c r="BV72" s="499"/>
      <c r="BW72" s="499"/>
      <c r="BX72" s="499">
        <v>1750</v>
      </c>
      <c r="BY72" s="499"/>
      <c r="BZ72" s="499"/>
      <c r="CA72" s="499"/>
      <c r="CB72" s="499"/>
      <c r="CC72" s="499"/>
      <c r="CD72" s="499"/>
      <c r="CE72" s="499"/>
      <c r="CF72" s="499"/>
      <c r="CG72" s="499"/>
      <c r="CH72" s="499"/>
      <c r="CI72" s="499"/>
      <c r="CJ72" s="499"/>
      <c r="CK72" s="499"/>
      <c r="CL72" s="499"/>
      <c r="CM72" s="499"/>
      <c r="CN72" s="499"/>
      <c r="CO72" s="499"/>
      <c r="CP72" s="499"/>
      <c r="CQ72" s="499"/>
      <c r="CR72" s="499"/>
      <c r="CS72" s="499"/>
      <c r="CT72" s="499"/>
      <c r="CU72" s="499"/>
      <c r="CV72" s="499">
        <v>1750</v>
      </c>
      <c r="CW72" s="499"/>
      <c r="CX72" s="499"/>
      <c r="CY72" s="499"/>
      <c r="CZ72" s="499"/>
      <c r="DA72" s="499"/>
      <c r="DB72" s="499"/>
      <c r="DC72" s="499"/>
      <c r="DD72" s="499"/>
      <c r="DE72" s="499"/>
      <c r="DF72" s="499"/>
      <c r="DG72" s="499"/>
      <c r="DH72" s="499"/>
      <c r="DI72" s="499"/>
      <c r="DJ72" s="499"/>
      <c r="DK72" s="499"/>
      <c r="DL72" s="499"/>
      <c r="DM72" s="499"/>
      <c r="DN72" s="499"/>
      <c r="DO72" s="499"/>
      <c r="DP72" s="499"/>
      <c r="DQ72" s="499"/>
      <c r="DR72" s="499"/>
      <c r="DS72" s="499"/>
    </row>
    <row r="73" spans="1:123" s="391" customFormat="1" ht="24.75" customHeight="1">
      <c r="A73" s="534" t="s">
        <v>117</v>
      </c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535"/>
      <c r="O73" s="536"/>
      <c r="P73" s="536"/>
      <c r="Q73" s="536"/>
      <c r="R73" s="536"/>
      <c r="S73" s="536"/>
      <c r="T73" s="477" t="s">
        <v>66</v>
      </c>
      <c r="U73" s="477"/>
      <c r="V73" s="477"/>
      <c r="W73" s="477"/>
      <c r="X73" s="477"/>
      <c r="Y73" s="477"/>
      <c r="Z73" s="477" t="s">
        <v>81</v>
      </c>
      <c r="AA73" s="477"/>
      <c r="AB73" s="477"/>
      <c r="AC73" s="477"/>
      <c r="AD73" s="477"/>
      <c r="AE73" s="477"/>
      <c r="AF73" s="507" t="s">
        <v>88</v>
      </c>
      <c r="AG73" s="508"/>
      <c r="AH73" s="508"/>
      <c r="AI73" s="508"/>
      <c r="AJ73" s="508"/>
      <c r="AK73" s="509"/>
      <c r="AL73" s="477" t="s">
        <v>70</v>
      </c>
      <c r="AM73" s="477"/>
      <c r="AN73" s="477"/>
      <c r="AO73" s="477"/>
      <c r="AP73" s="477"/>
      <c r="AQ73" s="477"/>
      <c r="AR73" s="477" t="s">
        <v>79</v>
      </c>
      <c r="AS73" s="477"/>
      <c r="AT73" s="477"/>
      <c r="AU73" s="477"/>
      <c r="AV73" s="477"/>
      <c r="AW73" s="477"/>
      <c r="AX73" s="477"/>
      <c r="AY73" s="477"/>
      <c r="AZ73" s="499">
        <v>20400</v>
      </c>
      <c r="BA73" s="499"/>
      <c r="BB73" s="499"/>
      <c r="BC73" s="499"/>
      <c r="BD73" s="499"/>
      <c r="BE73" s="499"/>
      <c r="BF73" s="499"/>
      <c r="BG73" s="499"/>
      <c r="BH73" s="499"/>
      <c r="BI73" s="499"/>
      <c r="BJ73" s="499"/>
      <c r="BK73" s="499"/>
      <c r="BL73" s="499"/>
      <c r="BM73" s="499"/>
      <c r="BN73" s="499"/>
      <c r="BO73" s="499"/>
      <c r="BP73" s="499"/>
      <c r="BQ73" s="499"/>
      <c r="BR73" s="499"/>
      <c r="BS73" s="499"/>
      <c r="BT73" s="499"/>
      <c r="BU73" s="499"/>
      <c r="BV73" s="499"/>
      <c r="BW73" s="499"/>
      <c r="BX73" s="499">
        <v>20400</v>
      </c>
      <c r="BY73" s="499"/>
      <c r="BZ73" s="499"/>
      <c r="CA73" s="499"/>
      <c r="CB73" s="499"/>
      <c r="CC73" s="499"/>
      <c r="CD73" s="499"/>
      <c r="CE73" s="499"/>
      <c r="CF73" s="499"/>
      <c r="CG73" s="499"/>
      <c r="CH73" s="499"/>
      <c r="CI73" s="499"/>
      <c r="CJ73" s="499"/>
      <c r="CK73" s="499"/>
      <c r="CL73" s="499"/>
      <c r="CM73" s="499"/>
      <c r="CN73" s="499"/>
      <c r="CO73" s="499"/>
      <c r="CP73" s="499"/>
      <c r="CQ73" s="499"/>
      <c r="CR73" s="499"/>
      <c r="CS73" s="499"/>
      <c r="CT73" s="499"/>
      <c r="CU73" s="499"/>
      <c r="CV73" s="499">
        <v>20400</v>
      </c>
      <c r="CW73" s="499"/>
      <c r="CX73" s="499"/>
      <c r="CY73" s="499"/>
      <c r="CZ73" s="499"/>
      <c r="DA73" s="499"/>
      <c r="DB73" s="499"/>
      <c r="DC73" s="499"/>
      <c r="DD73" s="499"/>
      <c r="DE73" s="499"/>
      <c r="DF73" s="499"/>
      <c r="DG73" s="499"/>
      <c r="DH73" s="499"/>
      <c r="DI73" s="499"/>
      <c r="DJ73" s="499"/>
      <c r="DK73" s="499"/>
      <c r="DL73" s="499"/>
      <c r="DM73" s="499"/>
      <c r="DN73" s="499"/>
      <c r="DO73" s="499"/>
      <c r="DP73" s="499"/>
      <c r="DQ73" s="499"/>
      <c r="DR73" s="499"/>
      <c r="DS73" s="499"/>
    </row>
    <row r="74" spans="1:123" ht="23.25" customHeight="1">
      <c r="A74" s="534" t="s">
        <v>117</v>
      </c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535"/>
      <c r="O74" s="536"/>
      <c r="P74" s="536"/>
      <c r="Q74" s="536"/>
      <c r="R74" s="536"/>
      <c r="S74" s="536"/>
      <c r="T74" s="477" t="s">
        <v>66</v>
      </c>
      <c r="U74" s="477"/>
      <c r="V74" s="477"/>
      <c r="W74" s="477"/>
      <c r="X74" s="477"/>
      <c r="Y74" s="477"/>
      <c r="Z74" s="477" t="s">
        <v>81</v>
      </c>
      <c r="AA74" s="477"/>
      <c r="AB74" s="477"/>
      <c r="AC74" s="477"/>
      <c r="AD74" s="477"/>
      <c r="AE74" s="477"/>
      <c r="AF74" s="507" t="s">
        <v>88</v>
      </c>
      <c r="AG74" s="508"/>
      <c r="AH74" s="508"/>
      <c r="AI74" s="508"/>
      <c r="AJ74" s="508"/>
      <c r="AK74" s="509"/>
      <c r="AL74" s="477" t="s">
        <v>70</v>
      </c>
      <c r="AM74" s="477"/>
      <c r="AN74" s="477"/>
      <c r="AO74" s="477"/>
      <c r="AP74" s="477"/>
      <c r="AQ74" s="477"/>
      <c r="AR74" s="477" t="s">
        <v>78</v>
      </c>
      <c r="AS74" s="477"/>
      <c r="AT74" s="477"/>
      <c r="AU74" s="477"/>
      <c r="AV74" s="477"/>
      <c r="AW74" s="477"/>
      <c r="AX74" s="477"/>
      <c r="AY74" s="477"/>
      <c r="AZ74" s="499">
        <v>293502</v>
      </c>
      <c r="BA74" s="499"/>
      <c r="BB74" s="499"/>
      <c r="BC74" s="499"/>
      <c r="BD74" s="499"/>
      <c r="BE74" s="499"/>
      <c r="BF74" s="499"/>
      <c r="BG74" s="499"/>
      <c r="BH74" s="499"/>
      <c r="BI74" s="499"/>
      <c r="BJ74" s="499"/>
      <c r="BK74" s="499"/>
      <c r="BL74" s="499"/>
      <c r="BM74" s="499"/>
      <c r="BN74" s="499"/>
      <c r="BO74" s="499"/>
      <c r="BP74" s="499"/>
      <c r="BQ74" s="499"/>
      <c r="BR74" s="499"/>
      <c r="BS74" s="499"/>
      <c r="BT74" s="499"/>
      <c r="BU74" s="499"/>
      <c r="BV74" s="499"/>
      <c r="BW74" s="499"/>
      <c r="BX74" s="499">
        <v>293502</v>
      </c>
      <c r="BY74" s="499"/>
      <c r="BZ74" s="499"/>
      <c r="CA74" s="499"/>
      <c r="CB74" s="499"/>
      <c r="CC74" s="499"/>
      <c r="CD74" s="499"/>
      <c r="CE74" s="499"/>
      <c r="CF74" s="499"/>
      <c r="CG74" s="499"/>
      <c r="CH74" s="499"/>
      <c r="CI74" s="499"/>
      <c r="CJ74" s="499"/>
      <c r="CK74" s="499"/>
      <c r="CL74" s="499"/>
      <c r="CM74" s="499"/>
      <c r="CN74" s="499"/>
      <c r="CO74" s="499"/>
      <c r="CP74" s="499"/>
      <c r="CQ74" s="499"/>
      <c r="CR74" s="499"/>
      <c r="CS74" s="499"/>
      <c r="CT74" s="499"/>
      <c r="CU74" s="499"/>
      <c r="CV74" s="499">
        <v>293502</v>
      </c>
      <c r="CW74" s="499"/>
      <c r="CX74" s="499"/>
      <c r="CY74" s="499"/>
      <c r="CZ74" s="499"/>
      <c r="DA74" s="499"/>
      <c r="DB74" s="499"/>
      <c r="DC74" s="499"/>
      <c r="DD74" s="499"/>
      <c r="DE74" s="499"/>
      <c r="DF74" s="499"/>
      <c r="DG74" s="499"/>
      <c r="DH74" s="499"/>
      <c r="DI74" s="499"/>
      <c r="DJ74" s="499"/>
      <c r="DK74" s="499"/>
      <c r="DL74" s="499"/>
      <c r="DM74" s="499"/>
      <c r="DN74" s="499"/>
      <c r="DO74" s="499"/>
      <c r="DP74" s="499"/>
      <c r="DQ74" s="499"/>
      <c r="DR74" s="499"/>
      <c r="DS74" s="499"/>
    </row>
    <row r="75" spans="1:123" ht="47.25" customHeight="1">
      <c r="A75" s="534" t="s">
        <v>118</v>
      </c>
      <c r="B75" s="491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535"/>
      <c r="O75" s="536"/>
      <c r="P75" s="536"/>
      <c r="Q75" s="536"/>
      <c r="R75" s="536"/>
      <c r="S75" s="536"/>
      <c r="T75" s="477" t="s">
        <v>66</v>
      </c>
      <c r="U75" s="477"/>
      <c r="V75" s="477"/>
      <c r="W75" s="477"/>
      <c r="X75" s="477"/>
      <c r="Y75" s="477"/>
      <c r="Z75" s="477" t="s">
        <v>81</v>
      </c>
      <c r="AA75" s="477"/>
      <c r="AB75" s="477"/>
      <c r="AC75" s="477"/>
      <c r="AD75" s="477"/>
      <c r="AE75" s="477"/>
      <c r="AF75" s="507" t="s">
        <v>88</v>
      </c>
      <c r="AG75" s="508"/>
      <c r="AH75" s="508"/>
      <c r="AI75" s="508"/>
      <c r="AJ75" s="508"/>
      <c r="AK75" s="509"/>
      <c r="AL75" s="477" t="s">
        <v>71</v>
      </c>
      <c r="AM75" s="477"/>
      <c r="AN75" s="477"/>
      <c r="AO75" s="477"/>
      <c r="AP75" s="477"/>
      <c r="AQ75" s="477"/>
      <c r="AR75" s="477" t="s">
        <v>72</v>
      </c>
      <c r="AS75" s="477"/>
      <c r="AT75" s="477"/>
      <c r="AU75" s="477"/>
      <c r="AV75" s="477"/>
      <c r="AW75" s="477"/>
      <c r="AX75" s="477"/>
      <c r="AY75" s="477"/>
      <c r="AZ75" s="499">
        <v>1230740</v>
      </c>
      <c r="BA75" s="499"/>
      <c r="BB75" s="499"/>
      <c r="BC75" s="499"/>
      <c r="BD75" s="499"/>
      <c r="BE75" s="499"/>
      <c r="BF75" s="499"/>
      <c r="BG75" s="499"/>
      <c r="BH75" s="499"/>
      <c r="BI75" s="499"/>
      <c r="BJ75" s="499"/>
      <c r="BK75" s="499"/>
      <c r="BL75" s="499"/>
      <c r="BM75" s="499"/>
      <c r="BN75" s="499"/>
      <c r="BO75" s="499"/>
      <c r="BP75" s="499"/>
      <c r="BQ75" s="499"/>
      <c r="BR75" s="499"/>
      <c r="BS75" s="499"/>
      <c r="BT75" s="499"/>
      <c r="BU75" s="499"/>
      <c r="BV75" s="499"/>
      <c r="BW75" s="499"/>
      <c r="BX75" s="499">
        <v>1230740</v>
      </c>
      <c r="BY75" s="499"/>
      <c r="BZ75" s="499"/>
      <c r="CA75" s="499"/>
      <c r="CB75" s="499"/>
      <c r="CC75" s="499"/>
      <c r="CD75" s="499"/>
      <c r="CE75" s="499"/>
      <c r="CF75" s="499"/>
      <c r="CG75" s="499"/>
      <c r="CH75" s="499"/>
      <c r="CI75" s="499"/>
      <c r="CJ75" s="499"/>
      <c r="CK75" s="499"/>
      <c r="CL75" s="499"/>
      <c r="CM75" s="499"/>
      <c r="CN75" s="499"/>
      <c r="CO75" s="499"/>
      <c r="CP75" s="499"/>
      <c r="CQ75" s="499"/>
      <c r="CR75" s="499"/>
      <c r="CS75" s="499"/>
      <c r="CT75" s="499"/>
      <c r="CU75" s="499"/>
      <c r="CV75" s="499">
        <v>1230740</v>
      </c>
      <c r="CW75" s="499"/>
      <c r="CX75" s="499"/>
      <c r="CY75" s="499"/>
      <c r="CZ75" s="499"/>
      <c r="DA75" s="499"/>
      <c r="DB75" s="499"/>
      <c r="DC75" s="499"/>
      <c r="DD75" s="499"/>
      <c r="DE75" s="499"/>
      <c r="DF75" s="499"/>
      <c r="DG75" s="499"/>
      <c r="DH75" s="499"/>
      <c r="DI75" s="499"/>
      <c r="DJ75" s="499"/>
      <c r="DK75" s="499"/>
      <c r="DL75" s="499"/>
      <c r="DM75" s="499"/>
      <c r="DN75" s="499"/>
      <c r="DO75" s="499"/>
      <c r="DP75" s="499"/>
      <c r="DQ75" s="499"/>
      <c r="DR75" s="499"/>
      <c r="DS75" s="499"/>
    </row>
    <row r="76" spans="1:123">
      <c r="A76" s="534" t="s">
        <v>119</v>
      </c>
      <c r="B76" s="491"/>
      <c r="C76" s="491"/>
      <c r="D76" s="491"/>
      <c r="E76" s="491"/>
      <c r="F76" s="491"/>
      <c r="G76" s="491"/>
      <c r="H76" s="491"/>
      <c r="I76" s="491"/>
      <c r="J76" s="491"/>
      <c r="K76" s="491"/>
      <c r="L76" s="491"/>
      <c r="M76" s="491"/>
      <c r="N76" s="535"/>
      <c r="O76" s="536"/>
      <c r="P76" s="536"/>
      <c r="Q76" s="536"/>
      <c r="R76" s="536"/>
      <c r="S76" s="536"/>
      <c r="T76" s="477" t="s">
        <v>66</v>
      </c>
      <c r="U76" s="477"/>
      <c r="V76" s="477"/>
      <c r="W76" s="477"/>
      <c r="X76" s="477"/>
      <c r="Y76" s="477"/>
      <c r="Z76" s="477" t="s">
        <v>81</v>
      </c>
      <c r="AA76" s="477"/>
      <c r="AB76" s="477"/>
      <c r="AC76" s="477"/>
      <c r="AD76" s="477"/>
      <c r="AE76" s="477"/>
      <c r="AF76" s="507" t="s">
        <v>88</v>
      </c>
      <c r="AG76" s="508"/>
      <c r="AH76" s="508"/>
      <c r="AI76" s="508"/>
      <c r="AJ76" s="508"/>
      <c r="AK76" s="509"/>
      <c r="AL76" s="477" t="s">
        <v>73</v>
      </c>
      <c r="AM76" s="477"/>
      <c r="AN76" s="477"/>
      <c r="AO76" s="477"/>
      <c r="AP76" s="477"/>
      <c r="AQ76" s="477"/>
      <c r="AR76" s="477" t="s">
        <v>124</v>
      </c>
      <c r="AS76" s="477"/>
      <c r="AT76" s="477"/>
      <c r="AU76" s="477"/>
      <c r="AV76" s="477"/>
      <c r="AW76" s="477"/>
      <c r="AX76" s="477"/>
      <c r="AY76" s="477"/>
      <c r="AZ76" s="499">
        <v>38650</v>
      </c>
      <c r="BA76" s="499"/>
      <c r="BB76" s="499"/>
      <c r="BC76" s="499"/>
      <c r="BD76" s="499"/>
      <c r="BE76" s="499"/>
      <c r="BF76" s="499"/>
      <c r="BG76" s="499"/>
      <c r="BH76" s="499"/>
      <c r="BI76" s="499"/>
      <c r="BJ76" s="499"/>
      <c r="BK76" s="499"/>
      <c r="BL76" s="499"/>
      <c r="BM76" s="499"/>
      <c r="BN76" s="499"/>
      <c r="BO76" s="499"/>
      <c r="BP76" s="499"/>
      <c r="BQ76" s="499"/>
      <c r="BR76" s="499"/>
      <c r="BS76" s="499"/>
      <c r="BT76" s="499"/>
      <c r="BU76" s="499"/>
      <c r="BV76" s="499"/>
      <c r="BW76" s="499"/>
      <c r="BX76" s="499">
        <v>38650</v>
      </c>
      <c r="BY76" s="499"/>
      <c r="BZ76" s="499"/>
      <c r="CA76" s="499"/>
      <c r="CB76" s="499"/>
      <c r="CC76" s="499"/>
      <c r="CD76" s="499"/>
      <c r="CE76" s="499"/>
      <c r="CF76" s="499"/>
      <c r="CG76" s="499"/>
      <c r="CH76" s="499"/>
      <c r="CI76" s="499"/>
      <c r="CJ76" s="499"/>
      <c r="CK76" s="499"/>
      <c r="CL76" s="499"/>
      <c r="CM76" s="499"/>
      <c r="CN76" s="499"/>
      <c r="CO76" s="499"/>
      <c r="CP76" s="499"/>
      <c r="CQ76" s="499"/>
      <c r="CR76" s="499"/>
      <c r="CS76" s="499"/>
      <c r="CT76" s="499"/>
      <c r="CU76" s="499"/>
      <c r="CV76" s="499">
        <v>38650</v>
      </c>
      <c r="CW76" s="499"/>
      <c r="CX76" s="499"/>
      <c r="CY76" s="499"/>
      <c r="CZ76" s="499"/>
      <c r="DA76" s="499"/>
      <c r="DB76" s="499"/>
      <c r="DC76" s="499"/>
      <c r="DD76" s="499"/>
      <c r="DE76" s="499"/>
      <c r="DF76" s="499"/>
      <c r="DG76" s="499"/>
      <c r="DH76" s="499"/>
      <c r="DI76" s="499"/>
      <c r="DJ76" s="499"/>
      <c r="DK76" s="499"/>
      <c r="DL76" s="499"/>
      <c r="DM76" s="499"/>
      <c r="DN76" s="499"/>
      <c r="DO76" s="499"/>
      <c r="DP76" s="499"/>
      <c r="DQ76" s="499"/>
      <c r="DR76" s="499"/>
      <c r="DS76" s="499"/>
    </row>
    <row r="77" spans="1:123" ht="17.25" customHeight="1">
      <c r="A77" s="534" t="s">
        <v>119</v>
      </c>
      <c r="B77" s="491"/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535"/>
      <c r="O77" s="536"/>
      <c r="P77" s="536"/>
      <c r="Q77" s="536"/>
      <c r="R77" s="536"/>
      <c r="S77" s="536"/>
      <c r="T77" s="477" t="s">
        <v>66</v>
      </c>
      <c r="U77" s="477"/>
      <c r="V77" s="477"/>
      <c r="W77" s="477"/>
      <c r="X77" s="477"/>
      <c r="Y77" s="477"/>
      <c r="Z77" s="477" t="s">
        <v>81</v>
      </c>
      <c r="AA77" s="477"/>
      <c r="AB77" s="477"/>
      <c r="AC77" s="477"/>
      <c r="AD77" s="477"/>
      <c r="AE77" s="477"/>
      <c r="AF77" s="507" t="s">
        <v>88</v>
      </c>
      <c r="AG77" s="508"/>
      <c r="AH77" s="508"/>
      <c r="AI77" s="508"/>
      <c r="AJ77" s="508"/>
      <c r="AK77" s="509"/>
      <c r="AL77" s="477" t="s">
        <v>73</v>
      </c>
      <c r="AM77" s="477"/>
      <c r="AN77" s="477"/>
      <c r="AO77" s="477"/>
      <c r="AP77" s="477"/>
      <c r="AQ77" s="477"/>
      <c r="AR77" s="477" t="s">
        <v>79</v>
      </c>
      <c r="AS77" s="477"/>
      <c r="AT77" s="477"/>
      <c r="AU77" s="477"/>
      <c r="AV77" s="477"/>
      <c r="AW77" s="477"/>
      <c r="AX77" s="477"/>
      <c r="AY77" s="477"/>
      <c r="AZ77" s="499">
        <v>17200</v>
      </c>
      <c r="BA77" s="499"/>
      <c r="BB77" s="499"/>
      <c r="BC77" s="499"/>
      <c r="BD77" s="499"/>
      <c r="BE77" s="499"/>
      <c r="BF77" s="499"/>
      <c r="BG77" s="499"/>
      <c r="BH77" s="499"/>
      <c r="BI77" s="499"/>
      <c r="BJ77" s="499"/>
      <c r="BK77" s="499"/>
      <c r="BL77" s="499"/>
      <c r="BM77" s="499"/>
      <c r="BN77" s="499"/>
      <c r="BO77" s="499"/>
      <c r="BP77" s="499"/>
      <c r="BQ77" s="499"/>
      <c r="BR77" s="499"/>
      <c r="BS77" s="499"/>
      <c r="BT77" s="499"/>
      <c r="BU77" s="499"/>
      <c r="BV77" s="499"/>
      <c r="BW77" s="499"/>
      <c r="BX77" s="499">
        <v>17200</v>
      </c>
      <c r="BY77" s="499"/>
      <c r="BZ77" s="499"/>
      <c r="CA77" s="499"/>
      <c r="CB77" s="499"/>
      <c r="CC77" s="499"/>
      <c r="CD77" s="499"/>
      <c r="CE77" s="499"/>
      <c r="CF77" s="499"/>
      <c r="CG77" s="499"/>
      <c r="CH77" s="499"/>
      <c r="CI77" s="499"/>
      <c r="CJ77" s="499"/>
      <c r="CK77" s="499"/>
      <c r="CL77" s="499"/>
      <c r="CM77" s="499"/>
      <c r="CN77" s="499"/>
      <c r="CO77" s="499"/>
      <c r="CP77" s="499"/>
      <c r="CQ77" s="499"/>
      <c r="CR77" s="499"/>
      <c r="CS77" s="499"/>
      <c r="CT77" s="499"/>
      <c r="CU77" s="499"/>
      <c r="CV77" s="499">
        <v>17200</v>
      </c>
      <c r="CW77" s="499"/>
      <c r="CX77" s="499"/>
      <c r="CY77" s="499"/>
      <c r="CZ77" s="499"/>
      <c r="DA77" s="499"/>
      <c r="DB77" s="499"/>
      <c r="DC77" s="499"/>
      <c r="DD77" s="499"/>
      <c r="DE77" s="499"/>
      <c r="DF77" s="499"/>
      <c r="DG77" s="499"/>
      <c r="DH77" s="499"/>
      <c r="DI77" s="499"/>
      <c r="DJ77" s="499"/>
      <c r="DK77" s="499"/>
      <c r="DL77" s="499"/>
      <c r="DM77" s="499"/>
      <c r="DN77" s="499"/>
      <c r="DO77" s="499"/>
      <c r="DP77" s="499"/>
      <c r="DQ77" s="499"/>
      <c r="DR77" s="499"/>
      <c r="DS77" s="499"/>
    </row>
    <row r="78" spans="1:123" ht="274.5" customHeight="1">
      <c r="A78" s="566" t="s">
        <v>139</v>
      </c>
      <c r="B78" s="553"/>
      <c r="C78" s="553"/>
      <c r="D78" s="553"/>
      <c r="E78" s="553"/>
      <c r="F78" s="553"/>
      <c r="G78" s="553"/>
      <c r="H78" s="553"/>
      <c r="I78" s="553"/>
      <c r="J78" s="553"/>
      <c r="K78" s="553"/>
      <c r="L78" s="553"/>
      <c r="M78" s="553"/>
      <c r="N78" s="554"/>
      <c r="O78" s="555"/>
      <c r="P78" s="555"/>
      <c r="Q78" s="555"/>
      <c r="R78" s="555"/>
      <c r="S78" s="555"/>
      <c r="T78" s="560" t="s">
        <v>66</v>
      </c>
      <c r="U78" s="560"/>
      <c r="V78" s="560"/>
      <c r="W78" s="560"/>
      <c r="X78" s="560"/>
      <c r="Y78" s="560"/>
      <c r="Z78" s="561" t="s">
        <v>81</v>
      </c>
      <c r="AA78" s="562"/>
      <c r="AB78" s="562"/>
      <c r="AC78" s="562"/>
      <c r="AD78" s="562"/>
      <c r="AE78" s="563"/>
      <c r="AF78" s="561" t="s">
        <v>89</v>
      </c>
      <c r="AG78" s="562"/>
      <c r="AH78" s="562"/>
      <c r="AI78" s="562"/>
      <c r="AJ78" s="562"/>
      <c r="AK78" s="563"/>
      <c r="AL78" s="560"/>
      <c r="AM78" s="560"/>
      <c r="AN78" s="560"/>
      <c r="AO78" s="560"/>
      <c r="AP78" s="560"/>
      <c r="AQ78" s="560"/>
      <c r="AR78" s="560"/>
      <c r="AS78" s="560"/>
      <c r="AT78" s="560"/>
      <c r="AU78" s="560"/>
      <c r="AV78" s="560"/>
      <c r="AW78" s="560"/>
      <c r="AX78" s="560"/>
      <c r="AY78" s="560"/>
      <c r="AZ78" s="564">
        <f>SUM(AZ79:BH92)</f>
        <v>21694772</v>
      </c>
      <c r="BA78" s="564"/>
      <c r="BB78" s="564"/>
      <c r="BC78" s="564"/>
      <c r="BD78" s="564"/>
      <c r="BE78" s="564"/>
      <c r="BF78" s="564"/>
      <c r="BG78" s="564"/>
      <c r="BH78" s="564"/>
      <c r="BI78" s="564"/>
      <c r="BJ78" s="564"/>
      <c r="BK78" s="564"/>
      <c r="BL78" s="564"/>
      <c r="BM78" s="564"/>
      <c r="BN78" s="564"/>
      <c r="BO78" s="564"/>
      <c r="BP78" s="564"/>
      <c r="BQ78" s="564"/>
      <c r="BR78" s="564"/>
      <c r="BS78" s="564"/>
      <c r="BT78" s="564"/>
      <c r="BU78" s="564"/>
      <c r="BV78" s="564"/>
      <c r="BW78" s="564"/>
      <c r="BX78" s="564">
        <f>SUM(BX79:CF92)</f>
        <v>21432687</v>
      </c>
      <c r="BY78" s="564"/>
      <c r="BZ78" s="564"/>
      <c r="CA78" s="564"/>
      <c r="CB78" s="564"/>
      <c r="CC78" s="564"/>
      <c r="CD78" s="564"/>
      <c r="CE78" s="564"/>
      <c r="CF78" s="564"/>
      <c r="CG78" s="564"/>
      <c r="CH78" s="564"/>
      <c r="CI78" s="564"/>
      <c r="CJ78" s="564"/>
      <c r="CK78" s="564"/>
      <c r="CL78" s="564"/>
      <c r="CM78" s="564"/>
      <c r="CN78" s="564"/>
      <c r="CO78" s="564"/>
      <c r="CP78" s="564"/>
      <c r="CQ78" s="564"/>
      <c r="CR78" s="564"/>
      <c r="CS78" s="564"/>
      <c r="CT78" s="564"/>
      <c r="CU78" s="564"/>
      <c r="CV78" s="564">
        <f>SUM(CV79:DD92)</f>
        <v>21432687</v>
      </c>
      <c r="CW78" s="564"/>
      <c r="CX78" s="564"/>
      <c r="CY78" s="564"/>
      <c r="CZ78" s="564"/>
      <c r="DA78" s="564"/>
      <c r="DB78" s="564"/>
      <c r="DC78" s="564"/>
      <c r="DD78" s="564"/>
      <c r="DE78" s="564"/>
      <c r="DF78" s="564"/>
      <c r="DG78" s="564"/>
      <c r="DH78" s="564"/>
      <c r="DI78" s="564"/>
      <c r="DJ78" s="564"/>
      <c r="DK78" s="564"/>
      <c r="DL78" s="564"/>
      <c r="DM78" s="564"/>
      <c r="DN78" s="564"/>
      <c r="DO78" s="564"/>
      <c r="DP78" s="564"/>
      <c r="DQ78" s="564"/>
      <c r="DR78" s="564"/>
      <c r="DS78" s="564"/>
    </row>
    <row r="79" spans="1:123">
      <c r="A79" s="534" t="s">
        <v>115</v>
      </c>
      <c r="B79" s="491"/>
      <c r="C79" s="491"/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535"/>
      <c r="O79" s="536"/>
      <c r="P79" s="536"/>
      <c r="Q79" s="536"/>
      <c r="R79" s="536"/>
      <c r="S79" s="536"/>
      <c r="T79" s="477" t="s">
        <v>66</v>
      </c>
      <c r="U79" s="477"/>
      <c r="V79" s="477"/>
      <c r="W79" s="477"/>
      <c r="X79" s="477"/>
      <c r="Y79" s="477"/>
      <c r="Z79" s="477" t="s">
        <v>81</v>
      </c>
      <c r="AA79" s="477"/>
      <c r="AB79" s="477"/>
      <c r="AC79" s="477"/>
      <c r="AD79" s="477"/>
      <c r="AE79" s="477"/>
      <c r="AF79" s="507" t="s">
        <v>89</v>
      </c>
      <c r="AG79" s="508"/>
      <c r="AH79" s="508"/>
      <c r="AI79" s="508"/>
      <c r="AJ79" s="508"/>
      <c r="AK79" s="509"/>
      <c r="AL79" s="477" t="s">
        <v>69</v>
      </c>
      <c r="AM79" s="477"/>
      <c r="AN79" s="477"/>
      <c r="AO79" s="477"/>
      <c r="AP79" s="477"/>
      <c r="AQ79" s="477"/>
      <c r="AR79" s="477" t="s">
        <v>94</v>
      </c>
      <c r="AS79" s="477"/>
      <c r="AT79" s="477"/>
      <c r="AU79" s="477"/>
      <c r="AV79" s="477"/>
      <c r="AW79" s="477"/>
      <c r="AX79" s="477"/>
      <c r="AY79" s="477"/>
      <c r="AZ79" s="499">
        <v>15632492</v>
      </c>
      <c r="BA79" s="499"/>
      <c r="BB79" s="499"/>
      <c r="BC79" s="499"/>
      <c r="BD79" s="499"/>
      <c r="BE79" s="499"/>
      <c r="BF79" s="499"/>
      <c r="BG79" s="499"/>
      <c r="BH79" s="499"/>
      <c r="BI79" s="499"/>
      <c r="BJ79" s="499"/>
      <c r="BK79" s="499"/>
      <c r="BL79" s="499"/>
      <c r="BM79" s="499"/>
      <c r="BN79" s="499"/>
      <c r="BO79" s="499"/>
      <c r="BP79" s="499"/>
      <c r="BQ79" s="499"/>
      <c r="BR79" s="499"/>
      <c r="BS79" s="499"/>
      <c r="BT79" s="499"/>
      <c r="BU79" s="499"/>
      <c r="BV79" s="499"/>
      <c r="BW79" s="499"/>
      <c r="BX79" s="499">
        <v>15632492</v>
      </c>
      <c r="BY79" s="499"/>
      <c r="BZ79" s="499"/>
      <c r="CA79" s="499"/>
      <c r="CB79" s="499"/>
      <c r="CC79" s="499"/>
      <c r="CD79" s="499"/>
      <c r="CE79" s="499"/>
      <c r="CF79" s="499"/>
      <c r="CG79" s="499"/>
      <c r="CH79" s="499"/>
      <c r="CI79" s="499"/>
      <c r="CJ79" s="499"/>
      <c r="CK79" s="499"/>
      <c r="CL79" s="499"/>
      <c r="CM79" s="499"/>
      <c r="CN79" s="499"/>
      <c r="CO79" s="499"/>
      <c r="CP79" s="499"/>
      <c r="CQ79" s="499"/>
      <c r="CR79" s="499"/>
      <c r="CS79" s="499"/>
      <c r="CT79" s="499"/>
      <c r="CU79" s="499"/>
      <c r="CV79" s="499">
        <v>15632492</v>
      </c>
      <c r="CW79" s="499"/>
      <c r="CX79" s="499"/>
      <c r="CY79" s="499"/>
      <c r="CZ79" s="499"/>
      <c r="DA79" s="499"/>
      <c r="DB79" s="499"/>
      <c r="DC79" s="499"/>
      <c r="DD79" s="499"/>
      <c r="DE79" s="499"/>
      <c r="DF79" s="499"/>
      <c r="DG79" s="499"/>
      <c r="DH79" s="499"/>
      <c r="DI79" s="499"/>
      <c r="DJ79" s="499"/>
      <c r="DK79" s="499"/>
      <c r="DL79" s="499"/>
      <c r="DM79" s="499"/>
      <c r="DN79" s="499"/>
      <c r="DO79" s="499"/>
      <c r="DP79" s="499"/>
      <c r="DQ79" s="499"/>
      <c r="DR79" s="499"/>
      <c r="DS79" s="499"/>
    </row>
    <row r="80" spans="1:123">
      <c r="A80" s="534" t="s">
        <v>115</v>
      </c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535"/>
      <c r="O80" s="536"/>
      <c r="P80" s="536"/>
      <c r="Q80" s="536"/>
      <c r="R80" s="536"/>
      <c r="S80" s="536"/>
      <c r="T80" s="477" t="s">
        <v>66</v>
      </c>
      <c r="U80" s="477"/>
      <c r="V80" s="477"/>
      <c r="W80" s="477"/>
      <c r="X80" s="477"/>
      <c r="Y80" s="477"/>
      <c r="Z80" s="477" t="s">
        <v>81</v>
      </c>
      <c r="AA80" s="477"/>
      <c r="AB80" s="477"/>
      <c r="AC80" s="477"/>
      <c r="AD80" s="477"/>
      <c r="AE80" s="477"/>
      <c r="AF80" s="507" t="s">
        <v>89</v>
      </c>
      <c r="AG80" s="508"/>
      <c r="AH80" s="508"/>
      <c r="AI80" s="508"/>
      <c r="AJ80" s="508"/>
      <c r="AK80" s="509"/>
      <c r="AL80" s="477" t="s">
        <v>69</v>
      </c>
      <c r="AM80" s="477"/>
      <c r="AN80" s="477"/>
      <c r="AO80" s="477"/>
      <c r="AP80" s="477"/>
      <c r="AQ80" s="477"/>
      <c r="AR80" s="477" t="s">
        <v>116</v>
      </c>
      <c r="AS80" s="477"/>
      <c r="AT80" s="477"/>
      <c r="AU80" s="477"/>
      <c r="AV80" s="477"/>
      <c r="AW80" s="477"/>
      <c r="AX80" s="477"/>
      <c r="AY80" s="477"/>
      <c r="AZ80" s="499">
        <v>139971</v>
      </c>
      <c r="BA80" s="499"/>
      <c r="BB80" s="499"/>
      <c r="BC80" s="499"/>
      <c r="BD80" s="499"/>
      <c r="BE80" s="499"/>
      <c r="BF80" s="499"/>
      <c r="BG80" s="499"/>
      <c r="BH80" s="499"/>
      <c r="BI80" s="499"/>
      <c r="BJ80" s="499"/>
      <c r="BK80" s="499"/>
      <c r="BL80" s="499"/>
      <c r="BM80" s="499"/>
      <c r="BN80" s="499"/>
      <c r="BO80" s="499"/>
      <c r="BP80" s="499"/>
      <c r="BQ80" s="499"/>
      <c r="BR80" s="499"/>
      <c r="BS80" s="499"/>
      <c r="BT80" s="499"/>
      <c r="BU80" s="499"/>
      <c r="BV80" s="499"/>
      <c r="BW80" s="499"/>
      <c r="BX80" s="499">
        <v>139971</v>
      </c>
      <c r="BY80" s="499"/>
      <c r="BZ80" s="499"/>
      <c r="CA80" s="499"/>
      <c r="CB80" s="499"/>
      <c r="CC80" s="499"/>
      <c r="CD80" s="499"/>
      <c r="CE80" s="499"/>
      <c r="CF80" s="499"/>
      <c r="CG80" s="499"/>
      <c r="CH80" s="499"/>
      <c r="CI80" s="499"/>
      <c r="CJ80" s="499"/>
      <c r="CK80" s="499"/>
      <c r="CL80" s="499"/>
      <c r="CM80" s="499"/>
      <c r="CN80" s="499"/>
      <c r="CO80" s="499"/>
      <c r="CP80" s="499"/>
      <c r="CQ80" s="499"/>
      <c r="CR80" s="499"/>
      <c r="CS80" s="499"/>
      <c r="CT80" s="499"/>
      <c r="CU80" s="499"/>
      <c r="CV80" s="499">
        <v>139971</v>
      </c>
      <c r="CW80" s="499"/>
      <c r="CX80" s="499"/>
      <c r="CY80" s="499"/>
      <c r="CZ80" s="499"/>
      <c r="DA80" s="499"/>
      <c r="DB80" s="499"/>
      <c r="DC80" s="499"/>
      <c r="DD80" s="499"/>
      <c r="DE80" s="499"/>
      <c r="DF80" s="499"/>
      <c r="DG80" s="499"/>
      <c r="DH80" s="499"/>
      <c r="DI80" s="499"/>
      <c r="DJ80" s="499"/>
      <c r="DK80" s="499"/>
      <c r="DL80" s="499"/>
      <c r="DM80" s="499"/>
      <c r="DN80" s="499"/>
      <c r="DO80" s="499"/>
      <c r="DP80" s="499"/>
      <c r="DQ80" s="499"/>
      <c r="DR80" s="499"/>
      <c r="DS80" s="499"/>
    </row>
    <row r="81" spans="1:123">
      <c r="A81" s="534" t="s">
        <v>117</v>
      </c>
      <c r="B81" s="491"/>
      <c r="C81" s="491"/>
      <c r="D81" s="491"/>
      <c r="E81" s="491"/>
      <c r="F81" s="491"/>
      <c r="G81" s="491"/>
      <c r="H81" s="491"/>
      <c r="I81" s="491"/>
      <c r="J81" s="491"/>
      <c r="K81" s="491"/>
      <c r="L81" s="491"/>
      <c r="M81" s="491"/>
      <c r="N81" s="535"/>
      <c r="O81" s="536"/>
      <c r="P81" s="536"/>
      <c r="Q81" s="536"/>
      <c r="R81" s="536"/>
      <c r="S81" s="536"/>
      <c r="T81" s="477" t="s">
        <v>66</v>
      </c>
      <c r="U81" s="477"/>
      <c r="V81" s="477"/>
      <c r="W81" s="477"/>
      <c r="X81" s="477"/>
      <c r="Y81" s="477"/>
      <c r="Z81" s="477" t="s">
        <v>81</v>
      </c>
      <c r="AA81" s="477"/>
      <c r="AB81" s="477"/>
      <c r="AC81" s="477"/>
      <c r="AD81" s="477"/>
      <c r="AE81" s="477"/>
      <c r="AF81" s="507" t="s">
        <v>89</v>
      </c>
      <c r="AG81" s="508"/>
      <c r="AH81" s="508"/>
      <c r="AI81" s="508"/>
      <c r="AJ81" s="508"/>
      <c r="AK81" s="509"/>
      <c r="AL81" s="477" t="s">
        <v>70</v>
      </c>
      <c r="AM81" s="477"/>
      <c r="AN81" s="477"/>
      <c r="AO81" s="477"/>
      <c r="AP81" s="477"/>
      <c r="AQ81" s="477"/>
      <c r="AR81" s="537" t="s">
        <v>140</v>
      </c>
      <c r="AS81" s="537"/>
      <c r="AT81" s="537"/>
      <c r="AU81" s="537"/>
      <c r="AV81" s="537"/>
      <c r="AW81" s="537"/>
      <c r="AX81" s="537"/>
      <c r="AY81" s="537"/>
      <c r="AZ81" s="499">
        <v>31850</v>
      </c>
      <c r="BA81" s="499"/>
      <c r="BB81" s="499"/>
      <c r="BC81" s="499"/>
      <c r="BD81" s="499"/>
      <c r="BE81" s="499"/>
      <c r="BF81" s="499"/>
      <c r="BG81" s="499"/>
      <c r="BH81" s="499"/>
      <c r="BI81" s="499"/>
      <c r="BJ81" s="499"/>
      <c r="BK81" s="499"/>
      <c r="BL81" s="499"/>
      <c r="BM81" s="499"/>
      <c r="BN81" s="499"/>
      <c r="BO81" s="499"/>
      <c r="BP81" s="499"/>
      <c r="BQ81" s="499"/>
      <c r="BR81" s="499"/>
      <c r="BS81" s="499"/>
      <c r="BT81" s="499"/>
      <c r="BU81" s="499"/>
      <c r="BV81" s="499"/>
      <c r="BW81" s="499"/>
      <c r="BX81" s="499">
        <v>31850</v>
      </c>
      <c r="BY81" s="499"/>
      <c r="BZ81" s="499"/>
      <c r="CA81" s="499"/>
      <c r="CB81" s="499"/>
      <c r="CC81" s="499"/>
      <c r="CD81" s="499"/>
      <c r="CE81" s="499"/>
      <c r="CF81" s="499"/>
      <c r="CG81" s="499"/>
      <c r="CH81" s="499"/>
      <c r="CI81" s="499"/>
      <c r="CJ81" s="499"/>
      <c r="CK81" s="499"/>
      <c r="CL81" s="499"/>
      <c r="CM81" s="499"/>
      <c r="CN81" s="499"/>
      <c r="CO81" s="499"/>
      <c r="CP81" s="499"/>
      <c r="CQ81" s="499"/>
      <c r="CR81" s="499"/>
      <c r="CS81" s="499"/>
      <c r="CT81" s="499"/>
      <c r="CU81" s="499"/>
      <c r="CV81" s="499">
        <v>31850</v>
      </c>
      <c r="CW81" s="499"/>
      <c r="CX81" s="499"/>
      <c r="CY81" s="499"/>
      <c r="CZ81" s="499"/>
      <c r="DA81" s="499"/>
      <c r="DB81" s="499"/>
      <c r="DC81" s="499"/>
      <c r="DD81" s="499"/>
      <c r="DE81" s="499"/>
      <c r="DF81" s="499"/>
      <c r="DG81" s="499"/>
      <c r="DH81" s="499"/>
      <c r="DI81" s="499"/>
      <c r="DJ81" s="499"/>
      <c r="DK81" s="499"/>
      <c r="DL81" s="499"/>
      <c r="DM81" s="499"/>
      <c r="DN81" s="499"/>
      <c r="DO81" s="499"/>
      <c r="DP81" s="499"/>
      <c r="DQ81" s="499"/>
      <c r="DR81" s="499"/>
      <c r="DS81" s="499"/>
    </row>
    <row r="82" spans="1:123" ht="22.5" hidden="1" customHeight="1">
      <c r="A82" s="534" t="s">
        <v>117</v>
      </c>
      <c r="B82" s="491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535"/>
      <c r="O82" s="536"/>
      <c r="P82" s="536"/>
      <c r="Q82" s="536"/>
      <c r="R82" s="536"/>
      <c r="S82" s="536"/>
      <c r="T82" s="477" t="s">
        <v>66</v>
      </c>
      <c r="U82" s="477"/>
      <c r="V82" s="477"/>
      <c r="W82" s="477"/>
      <c r="X82" s="477"/>
      <c r="Y82" s="477"/>
      <c r="Z82" s="477" t="s">
        <v>81</v>
      </c>
      <c r="AA82" s="477"/>
      <c r="AB82" s="477"/>
      <c r="AC82" s="477"/>
      <c r="AD82" s="477"/>
      <c r="AE82" s="477"/>
      <c r="AF82" s="507" t="s">
        <v>89</v>
      </c>
      <c r="AG82" s="508"/>
      <c r="AH82" s="508"/>
      <c r="AI82" s="508"/>
      <c r="AJ82" s="508"/>
      <c r="AK82" s="509"/>
      <c r="AL82" s="477" t="s">
        <v>70</v>
      </c>
      <c r="AM82" s="477"/>
      <c r="AN82" s="477"/>
      <c r="AO82" s="477"/>
      <c r="AP82" s="477"/>
      <c r="AQ82" s="477"/>
      <c r="AR82" s="477" t="s">
        <v>78</v>
      </c>
      <c r="AS82" s="477"/>
      <c r="AT82" s="477"/>
      <c r="AU82" s="477"/>
      <c r="AV82" s="477"/>
      <c r="AW82" s="477"/>
      <c r="AX82" s="477"/>
      <c r="AY82" s="477"/>
      <c r="AZ82" s="499"/>
      <c r="BA82" s="499"/>
      <c r="BB82" s="499"/>
      <c r="BC82" s="499"/>
      <c r="BD82" s="499"/>
      <c r="BE82" s="499"/>
      <c r="BF82" s="499"/>
      <c r="BG82" s="499"/>
      <c r="BH82" s="499"/>
      <c r="BI82" s="499"/>
      <c r="BJ82" s="499"/>
      <c r="BK82" s="499"/>
      <c r="BL82" s="499"/>
      <c r="BM82" s="499"/>
      <c r="BN82" s="499"/>
      <c r="BO82" s="499"/>
      <c r="BP82" s="499"/>
      <c r="BQ82" s="499"/>
      <c r="BR82" s="499"/>
      <c r="BS82" s="499"/>
      <c r="BT82" s="499"/>
      <c r="BU82" s="499"/>
      <c r="BV82" s="499"/>
      <c r="BW82" s="499"/>
      <c r="BX82" s="499"/>
      <c r="BY82" s="499"/>
      <c r="BZ82" s="499"/>
      <c r="CA82" s="499"/>
      <c r="CB82" s="499"/>
      <c r="CC82" s="499"/>
      <c r="CD82" s="499"/>
      <c r="CE82" s="499"/>
      <c r="CF82" s="499"/>
      <c r="CG82" s="499"/>
      <c r="CH82" s="499"/>
      <c r="CI82" s="499"/>
      <c r="CJ82" s="499"/>
      <c r="CK82" s="499"/>
      <c r="CL82" s="499"/>
      <c r="CM82" s="499"/>
      <c r="CN82" s="499"/>
      <c r="CO82" s="499"/>
      <c r="CP82" s="499"/>
      <c r="CQ82" s="499"/>
      <c r="CR82" s="499"/>
      <c r="CS82" s="499"/>
      <c r="CT82" s="499"/>
      <c r="CU82" s="499"/>
      <c r="CV82" s="499"/>
      <c r="CW82" s="499"/>
      <c r="CX82" s="499"/>
      <c r="CY82" s="499"/>
      <c r="CZ82" s="499"/>
      <c r="DA82" s="499"/>
      <c r="DB82" s="499"/>
      <c r="DC82" s="499"/>
      <c r="DD82" s="499"/>
      <c r="DE82" s="499"/>
      <c r="DF82" s="499"/>
      <c r="DG82" s="499"/>
      <c r="DH82" s="499"/>
      <c r="DI82" s="499"/>
      <c r="DJ82" s="499"/>
      <c r="DK82" s="499"/>
      <c r="DL82" s="499"/>
      <c r="DM82" s="499"/>
      <c r="DN82" s="499"/>
      <c r="DO82" s="499"/>
      <c r="DP82" s="499"/>
      <c r="DQ82" s="499"/>
      <c r="DR82" s="499"/>
      <c r="DS82" s="499"/>
    </row>
    <row r="83" spans="1:123" ht="24.75" customHeight="1">
      <c r="A83" s="534" t="s">
        <v>117</v>
      </c>
      <c r="B83" s="491"/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535"/>
      <c r="O83" s="536"/>
      <c r="P83" s="536"/>
      <c r="Q83" s="536"/>
      <c r="R83" s="536"/>
      <c r="S83" s="536"/>
      <c r="T83" s="477" t="s">
        <v>66</v>
      </c>
      <c r="U83" s="477"/>
      <c r="V83" s="477"/>
      <c r="W83" s="477"/>
      <c r="X83" s="477"/>
      <c r="Y83" s="477"/>
      <c r="Z83" s="477" t="s">
        <v>81</v>
      </c>
      <c r="AA83" s="477"/>
      <c r="AB83" s="477"/>
      <c r="AC83" s="477"/>
      <c r="AD83" s="477"/>
      <c r="AE83" s="477"/>
      <c r="AF83" s="507" t="s">
        <v>89</v>
      </c>
      <c r="AG83" s="508"/>
      <c r="AH83" s="508"/>
      <c r="AI83" s="508"/>
      <c r="AJ83" s="508"/>
      <c r="AK83" s="509"/>
      <c r="AL83" s="477" t="s">
        <v>70</v>
      </c>
      <c r="AM83" s="477"/>
      <c r="AN83" s="477"/>
      <c r="AO83" s="477"/>
      <c r="AP83" s="477"/>
      <c r="AQ83" s="477"/>
      <c r="AR83" s="477" t="s">
        <v>79</v>
      </c>
      <c r="AS83" s="477"/>
      <c r="AT83" s="477"/>
      <c r="AU83" s="477"/>
      <c r="AV83" s="477"/>
      <c r="AW83" s="477"/>
      <c r="AX83" s="477"/>
      <c r="AY83" s="477"/>
      <c r="AZ83" s="499">
        <v>40369</v>
      </c>
      <c r="BA83" s="499"/>
      <c r="BB83" s="499"/>
      <c r="BC83" s="499"/>
      <c r="BD83" s="499"/>
      <c r="BE83" s="499"/>
      <c r="BF83" s="499"/>
      <c r="BG83" s="499"/>
      <c r="BH83" s="499"/>
      <c r="BI83" s="499"/>
      <c r="BJ83" s="499"/>
      <c r="BK83" s="499"/>
      <c r="BL83" s="499"/>
      <c r="BM83" s="499"/>
      <c r="BN83" s="499"/>
      <c r="BO83" s="499"/>
      <c r="BP83" s="499"/>
      <c r="BQ83" s="499"/>
      <c r="BR83" s="499"/>
      <c r="BS83" s="499"/>
      <c r="BT83" s="499"/>
      <c r="BU83" s="499"/>
      <c r="BV83" s="499"/>
      <c r="BW83" s="499"/>
      <c r="BX83" s="499">
        <v>40369</v>
      </c>
      <c r="BY83" s="499"/>
      <c r="BZ83" s="499"/>
      <c r="CA83" s="499"/>
      <c r="CB83" s="499"/>
      <c r="CC83" s="499"/>
      <c r="CD83" s="499"/>
      <c r="CE83" s="499"/>
      <c r="CF83" s="499"/>
      <c r="CG83" s="499"/>
      <c r="CH83" s="499"/>
      <c r="CI83" s="499"/>
      <c r="CJ83" s="499"/>
      <c r="CK83" s="499"/>
      <c r="CL83" s="499"/>
      <c r="CM83" s="499"/>
      <c r="CN83" s="499"/>
      <c r="CO83" s="499"/>
      <c r="CP83" s="499"/>
      <c r="CQ83" s="499"/>
      <c r="CR83" s="499"/>
      <c r="CS83" s="499"/>
      <c r="CT83" s="499"/>
      <c r="CU83" s="499"/>
      <c r="CV83" s="499">
        <v>40369</v>
      </c>
      <c r="CW83" s="499"/>
      <c r="CX83" s="499"/>
      <c r="CY83" s="499"/>
      <c r="CZ83" s="499"/>
      <c r="DA83" s="499"/>
      <c r="DB83" s="499"/>
      <c r="DC83" s="499"/>
      <c r="DD83" s="499"/>
      <c r="DE83" s="499"/>
      <c r="DF83" s="499"/>
      <c r="DG83" s="499"/>
      <c r="DH83" s="499"/>
      <c r="DI83" s="499"/>
      <c r="DJ83" s="499"/>
      <c r="DK83" s="499"/>
      <c r="DL83" s="499"/>
      <c r="DM83" s="499"/>
      <c r="DN83" s="499"/>
      <c r="DO83" s="499"/>
      <c r="DP83" s="499"/>
      <c r="DQ83" s="499"/>
      <c r="DR83" s="499"/>
      <c r="DS83" s="499"/>
    </row>
    <row r="84" spans="1:123" ht="52.5" customHeight="1">
      <c r="A84" s="567" t="s">
        <v>141</v>
      </c>
      <c r="B84" s="568"/>
      <c r="C84" s="568"/>
      <c r="D84" s="568"/>
      <c r="E84" s="568"/>
      <c r="F84" s="568"/>
      <c r="G84" s="568"/>
      <c r="H84" s="568"/>
      <c r="I84" s="568"/>
      <c r="J84" s="568"/>
      <c r="K84" s="568"/>
      <c r="L84" s="568"/>
      <c r="M84" s="568"/>
      <c r="N84" s="569"/>
      <c r="O84" s="536"/>
      <c r="P84" s="536"/>
      <c r="Q84" s="536"/>
      <c r="R84" s="536"/>
      <c r="S84" s="536"/>
      <c r="T84" s="477" t="s">
        <v>66</v>
      </c>
      <c r="U84" s="477"/>
      <c r="V84" s="477"/>
      <c r="W84" s="477"/>
      <c r="X84" s="477"/>
      <c r="Y84" s="477"/>
      <c r="Z84" s="477" t="s">
        <v>81</v>
      </c>
      <c r="AA84" s="477"/>
      <c r="AB84" s="477"/>
      <c r="AC84" s="477"/>
      <c r="AD84" s="477"/>
      <c r="AE84" s="477"/>
      <c r="AF84" s="507" t="s">
        <v>89</v>
      </c>
      <c r="AG84" s="508"/>
      <c r="AH84" s="508"/>
      <c r="AI84" s="508"/>
      <c r="AJ84" s="508"/>
      <c r="AK84" s="509"/>
      <c r="AL84" s="477" t="s">
        <v>90</v>
      </c>
      <c r="AM84" s="477"/>
      <c r="AN84" s="477"/>
      <c r="AO84" s="477"/>
      <c r="AP84" s="477"/>
      <c r="AQ84" s="477"/>
      <c r="AR84" s="477" t="s">
        <v>79</v>
      </c>
      <c r="AS84" s="477"/>
      <c r="AT84" s="477"/>
      <c r="AU84" s="477"/>
      <c r="AV84" s="477"/>
      <c r="AW84" s="477"/>
      <c r="AX84" s="477"/>
      <c r="AY84" s="477"/>
      <c r="AZ84" s="499">
        <v>8000</v>
      </c>
      <c r="BA84" s="499"/>
      <c r="BB84" s="499"/>
      <c r="BC84" s="499"/>
      <c r="BD84" s="499"/>
      <c r="BE84" s="499"/>
      <c r="BF84" s="499"/>
      <c r="BG84" s="499"/>
      <c r="BH84" s="499"/>
      <c r="BI84" s="499"/>
      <c r="BJ84" s="499"/>
      <c r="BK84" s="499"/>
      <c r="BL84" s="499"/>
      <c r="BM84" s="499"/>
      <c r="BN84" s="499"/>
      <c r="BO84" s="499"/>
      <c r="BP84" s="499"/>
      <c r="BQ84" s="499"/>
      <c r="BR84" s="499"/>
      <c r="BS84" s="499"/>
      <c r="BT84" s="499"/>
      <c r="BU84" s="499"/>
      <c r="BV84" s="499"/>
      <c r="BW84" s="499"/>
      <c r="BX84" s="499">
        <v>8000</v>
      </c>
      <c r="BY84" s="499"/>
      <c r="BZ84" s="499"/>
      <c r="CA84" s="499"/>
      <c r="CB84" s="499"/>
      <c r="CC84" s="499"/>
      <c r="CD84" s="499"/>
      <c r="CE84" s="499"/>
      <c r="CF84" s="499"/>
      <c r="CG84" s="499"/>
      <c r="CH84" s="499"/>
      <c r="CI84" s="499"/>
      <c r="CJ84" s="499"/>
      <c r="CK84" s="499"/>
      <c r="CL84" s="499"/>
      <c r="CM84" s="499"/>
      <c r="CN84" s="499"/>
      <c r="CO84" s="499"/>
      <c r="CP84" s="499"/>
      <c r="CQ84" s="499"/>
      <c r="CR84" s="499"/>
      <c r="CS84" s="499"/>
      <c r="CT84" s="499"/>
      <c r="CU84" s="499"/>
      <c r="CV84" s="499">
        <v>8000</v>
      </c>
      <c r="CW84" s="499"/>
      <c r="CX84" s="499"/>
      <c r="CY84" s="499"/>
      <c r="CZ84" s="499"/>
      <c r="DA84" s="499"/>
      <c r="DB84" s="499"/>
      <c r="DC84" s="499"/>
      <c r="DD84" s="499"/>
      <c r="DE84" s="499"/>
      <c r="DF84" s="499"/>
      <c r="DG84" s="499"/>
      <c r="DH84" s="499"/>
      <c r="DI84" s="499"/>
      <c r="DJ84" s="499"/>
      <c r="DK84" s="499"/>
      <c r="DL84" s="499"/>
      <c r="DM84" s="499"/>
      <c r="DN84" s="499"/>
      <c r="DO84" s="499"/>
      <c r="DP84" s="499"/>
      <c r="DQ84" s="499"/>
      <c r="DR84" s="499"/>
      <c r="DS84" s="499"/>
    </row>
    <row r="85" spans="1:123" ht="45" customHeight="1">
      <c r="A85" s="534" t="s">
        <v>118</v>
      </c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535"/>
      <c r="O85" s="536"/>
      <c r="P85" s="536"/>
      <c r="Q85" s="536"/>
      <c r="R85" s="536"/>
      <c r="S85" s="536"/>
      <c r="T85" s="477" t="s">
        <v>66</v>
      </c>
      <c r="U85" s="477"/>
      <c r="V85" s="477"/>
      <c r="W85" s="477"/>
      <c r="X85" s="477"/>
      <c r="Y85" s="477"/>
      <c r="Z85" s="477" t="s">
        <v>81</v>
      </c>
      <c r="AA85" s="477"/>
      <c r="AB85" s="477"/>
      <c r="AC85" s="477"/>
      <c r="AD85" s="477"/>
      <c r="AE85" s="477"/>
      <c r="AF85" s="507" t="s">
        <v>89</v>
      </c>
      <c r="AG85" s="508"/>
      <c r="AH85" s="508"/>
      <c r="AI85" s="508"/>
      <c r="AJ85" s="508"/>
      <c r="AK85" s="509"/>
      <c r="AL85" s="477" t="s">
        <v>71</v>
      </c>
      <c r="AM85" s="477"/>
      <c r="AN85" s="477"/>
      <c r="AO85" s="477"/>
      <c r="AP85" s="477"/>
      <c r="AQ85" s="477"/>
      <c r="AR85" s="477" t="s">
        <v>72</v>
      </c>
      <c r="AS85" s="477"/>
      <c r="AT85" s="477"/>
      <c r="AU85" s="477"/>
      <c r="AV85" s="477"/>
      <c r="AW85" s="477"/>
      <c r="AX85" s="477"/>
      <c r="AY85" s="477"/>
      <c r="AZ85" s="499">
        <v>4721013</v>
      </c>
      <c r="BA85" s="499"/>
      <c r="BB85" s="499"/>
      <c r="BC85" s="499"/>
      <c r="BD85" s="499"/>
      <c r="BE85" s="499"/>
      <c r="BF85" s="499"/>
      <c r="BG85" s="499"/>
      <c r="BH85" s="499"/>
      <c r="BI85" s="499"/>
      <c r="BJ85" s="499"/>
      <c r="BK85" s="499"/>
      <c r="BL85" s="499"/>
      <c r="BM85" s="499"/>
      <c r="BN85" s="499"/>
      <c r="BO85" s="499"/>
      <c r="BP85" s="499"/>
      <c r="BQ85" s="499"/>
      <c r="BR85" s="499"/>
      <c r="BS85" s="499"/>
      <c r="BT85" s="499"/>
      <c r="BU85" s="499"/>
      <c r="BV85" s="499"/>
      <c r="BW85" s="499"/>
      <c r="BX85" s="499">
        <v>4721013</v>
      </c>
      <c r="BY85" s="499"/>
      <c r="BZ85" s="499"/>
      <c r="CA85" s="499"/>
      <c r="CB85" s="499"/>
      <c r="CC85" s="499"/>
      <c r="CD85" s="499"/>
      <c r="CE85" s="499"/>
      <c r="CF85" s="499"/>
      <c r="CG85" s="499"/>
      <c r="CH85" s="499"/>
      <c r="CI85" s="499"/>
      <c r="CJ85" s="499"/>
      <c r="CK85" s="499"/>
      <c r="CL85" s="499"/>
      <c r="CM85" s="499"/>
      <c r="CN85" s="499"/>
      <c r="CO85" s="499"/>
      <c r="CP85" s="499"/>
      <c r="CQ85" s="499"/>
      <c r="CR85" s="499"/>
      <c r="CS85" s="499"/>
      <c r="CT85" s="499"/>
      <c r="CU85" s="499"/>
      <c r="CV85" s="499">
        <v>4721013</v>
      </c>
      <c r="CW85" s="499"/>
      <c r="CX85" s="499"/>
      <c r="CY85" s="499"/>
      <c r="CZ85" s="499"/>
      <c r="DA85" s="499"/>
      <c r="DB85" s="499"/>
      <c r="DC85" s="499"/>
      <c r="DD85" s="499"/>
      <c r="DE85" s="499"/>
      <c r="DF85" s="499"/>
      <c r="DG85" s="499"/>
      <c r="DH85" s="499"/>
      <c r="DI85" s="499"/>
      <c r="DJ85" s="499"/>
      <c r="DK85" s="499"/>
      <c r="DL85" s="499"/>
      <c r="DM85" s="499"/>
      <c r="DN85" s="499"/>
      <c r="DO85" s="499"/>
      <c r="DP85" s="499"/>
      <c r="DQ85" s="499"/>
      <c r="DR85" s="499"/>
      <c r="DS85" s="499"/>
    </row>
    <row r="86" spans="1:123" ht="11.25" customHeight="1">
      <c r="A86" s="534" t="s">
        <v>119</v>
      </c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535"/>
      <c r="O86" s="536"/>
      <c r="P86" s="536"/>
      <c r="Q86" s="536"/>
      <c r="R86" s="536"/>
      <c r="S86" s="536"/>
      <c r="T86" s="477" t="s">
        <v>66</v>
      </c>
      <c r="U86" s="477"/>
      <c r="V86" s="477"/>
      <c r="W86" s="477"/>
      <c r="X86" s="477"/>
      <c r="Y86" s="477"/>
      <c r="Z86" s="477" t="s">
        <v>81</v>
      </c>
      <c r="AA86" s="477"/>
      <c r="AB86" s="477"/>
      <c r="AC86" s="477"/>
      <c r="AD86" s="477"/>
      <c r="AE86" s="477"/>
      <c r="AF86" s="507" t="s">
        <v>89</v>
      </c>
      <c r="AG86" s="508"/>
      <c r="AH86" s="508"/>
      <c r="AI86" s="508"/>
      <c r="AJ86" s="508"/>
      <c r="AK86" s="509"/>
      <c r="AL86" s="477" t="s">
        <v>73</v>
      </c>
      <c r="AM86" s="477"/>
      <c r="AN86" s="477"/>
      <c r="AO86" s="477"/>
      <c r="AP86" s="477"/>
      <c r="AQ86" s="477"/>
      <c r="AR86" s="477" t="s">
        <v>128</v>
      </c>
      <c r="AS86" s="477"/>
      <c r="AT86" s="477"/>
      <c r="AU86" s="477"/>
      <c r="AV86" s="477"/>
      <c r="AW86" s="477"/>
      <c r="AX86" s="477"/>
      <c r="AY86" s="477"/>
      <c r="AZ86" s="499">
        <v>123238</v>
      </c>
      <c r="BA86" s="499"/>
      <c r="BB86" s="499"/>
      <c r="BC86" s="499"/>
      <c r="BD86" s="499"/>
      <c r="BE86" s="499"/>
      <c r="BF86" s="499"/>
      <c r="BG86" s="499"/>
      <c r="BH86" s="499"/>
      <c r="BI86" s="499"/>
      <c r="BJ86" s="499"/>
      <c r="BK86" s="499"/>
      <c r="BL86" s="499"/>
      <c r="BM86" s="499"/>
      <c r="BN86" s="499"/>
      <c r="BO86" s="499"/>
      <c r="BP86" s="499"/>
      <c r="BQ86" s="499"/>
      <c r="BR86" s="499"/>
      <c r="BS86" s="499"/>
      <c r="BT86" s="499"/>
      <c r="BU86" s="499"/>
      <c r="BV86" s="499"/>
      <c r="BW86" s="499"/>
      <c r="BX86" s="499">
        <v>123238</v>
      </c>
      <c r="BY86" s="499"/>
      <c r="BZ86" s="499"/>
      <c r="CA86" s="499"/>
      <c r="CB86" s="499"/>
      <c r="CC86" s="499"/>
      <c r="CD86" s="499"/>
      <c r="CE86" s="499"/>
      <c r="CF86" s="499"/>
      <c r="CG86" s="499"/>
      <c r="CH86" s="499"/>
      <c r="CI86" s="499"/>
      <c r="CJ86" s="499"/>
      <c r="CK86" s="499"/>
      <c r="CL86" s="499"/>
      <c r="CM86" s="499"/>
      <c r="CN86" s="499"/>
      <c r="CO86" s="499"/>
      <c r="CP86" s="499"/>
      <c r="CQ86" s="499"/>
      <c r="CR86" s="499"/>
      <c r="CS86" s="499"/>
      <c r="CT86" s="499"/>
      <c r="CU86" s="499"/>
      <c r="CV86" s="499">
        <v>123238</v>
      </c>
      <c r="CW86" s="499"/>
      <c r="CX86" s="499"/>
      <c r="CY86" s="499"/>
      <c r="CZ86" s="499"/>
      <c r="DA86" s="499"/>
      <c r="DB86" s="499"/>
      <c r="DC86" s="499"/>
      <c r="DD86" s="499"/>
      <c r="DE86" s="499"/>
      <c r="DF86" s="499"/>
      <c r="DG86" s="499"/>
      <c r="DH86" s="499"/>
      <c r="DI86" s="499"/>
      <c r="DJ86" s="499"/>
      <c r="DK86" s="499"/>
      <c r="DL86" s="499"/>
      <c r="DM86" s="499"/>
      <c r="DN86" s="499"/>
      <c r="DO86" s="499"/>
      <c r="DP86" s="499"/>
      <c r="DQ86" s="499"/>
      <c r="DR86" s="499"/>
      <c r="DS86" s="499"/>
    </row>
    <row r="87" spans="1:123" ht="11.25" customHeight="1">
      <c r="A87" s="534" t="s">
        <v>119</v>
      </c>
      <c r="B87" s="491"/>
      <c r="C87" s="491"/>
      <c r="D87" s="491"/>
      <c r="E87" s="491"/>
      <c r="F87" s="491"/>
      <c r="G87" s="491"/>
      <c r="H87" s="491"/>
      <c r="I87" s="491"/>
      <c r="J87" s="491"/>
      <c r="K87" s="491"/>
      <c r="L87" s="491"/>
      <c r="M87" s="491"/>
      <c r="N87" s="535"/>
      <c r="O87" s="536"/>
      <c r="P87" s="536"/>
      <c r="Q87" s="536"/>
      <c r="R87" s="536"/>
      <c r="S87" s="536"/>
      <c r="T87" s="477" t="s">
        <v>66</v>
      </c>
      <c r="U87" s="477"/>
      <c r="V87" s="477"/>
      <c r="W87" s="477"/>
      <c r="X87" s="477"/>
      <c r="Y87" s="477"/>
      <c r="Z87" s="477" t="s">
        <v>81</v>
      </c>
      <c r="AA87" s="477"/>
      <c r="AB87" s="477"/>
      <c r="AC87" s="477"/>
      <c r="AD87" s="477"/>
      <c r="AE87" s="477"/>
      <c r="AF87" s="507" t="s">
        <v>89</v>
      </c>
      <c r="AG87" s="508"/>
      <c r="AH87" s="508"/>
      <c r="AI87" s="508"/>
      <c r="AJ87" s="508"/>
      <c r="AK87" s="509"/>
      <c r="AL87" s="477" t="s">
        <v>73</v>
      </c>
      <c r="AM87" s="477"/>
      <c r="AN87" s="477"/>
      <c r="AO87" s="477"/>
      <c r="AP87" s="477"/>
      <c r="AQ87" s="477"/>
      <c r="AR87" s="477" t="s">
        <v>135</v>
      </c>
      <c r="AS87" s="477"/>
      <c r="AT87" s="477"/>
      <c r="AU87" s="477"/>
      <c r="AV87" s="477"/>
      <c r="AW87" s="477"/>
      <c r="AX87" s="477"/>
      <c r="AY87" s="477"/>
      <c r="AZ87" s="499">
        <v>16800</v>
      </c>
      <c r="BA87" s="499"/>
      <c r="BB87" s="499"/>
      <c r="BC87" s="499"/>
      <c r="BD87" s="499"/>
      <c r="BE87" s="499"/>
      <c r="BF87" s="499"/>
      <c r="BG87" s="499"/>
      <c r="BH87" s="499"/>
      <c r="BI87" s="499"/>
      <c r="BJ87" s="499"/>
      <c r="BK87" s="499"/>
      <c r="BL87" s="499"/>
      <c r="BM87" s="499"/>
      <c r="BN87" s="499"/>
      <c r="BO87" s="499"/>
      <c r="BP87" s="499"/>
      <c r="BQ87" s="499"/>
      <c r="BR87" s="499"/>
      <c r="BS87" s="499"/>
      <c r="BT87" s="499"/>
      <c r="BU87" s="499"/>
      <c r="BV87" s="499"/>
      <c r="BW87" s="499"/>
      <c r="BX87" s="499">
        <v>16800</v>
      </c>
      <c r="BY87" s="499"/>
      <c r="BZ87" s="499"/>
      <c r="CA87" s="499"/>
      <c r="CB87" s="499"/>
      <c r="CC87" s="499"/>
      <c r="CD87" s="499"/>
      <c r="CE87" s="499"/>
      <c r="CF87" s="499"/>
      <c r="CG87" s="499"/>
      <c r="CH87" s="499"/>
      <c r="CI87" s="499"/>
      <c r="CJ87" s="499"/>
      <c r="CK87" s="499"/>
      <c r="CL87" s="499"/>
      <c r="CM87" s="499"/>
      <c r="CN87" s="499"/>
      <c r="CO87" s="499"/>
      <c r="CP87" s="499"/>
      <c r="CQ87" s="499"/>
      <c r="CR87" s="499"/>
      <c r="CS87" s="499"/>
      <c r="CT87" s="499"/>
      <c r="CU87" s="499"/>
      <c r="CV87" s="499">
        <v>16800</v>
      </c>
      <c r="CW87" s="499"/>
      <c r="CX87" s="499"/>
      <c r="CY87" s="499"/>
      <c r="CZ87" s="499"/>
      <c r="DA87" s="499"/>
      <c r="DB87" s="499"/>
      <c r="DC87" s="499"/>
      <c r="DD87" s="499"/>
      <c r="DE87" s="499"/>
      <c r="DF87" s="499"/>
      <c r="DG87" s="499"/>
      <c r="DH87" s="499"/>
      <c r="DI87" s="499"/>
      <c r="DJ87" s="499"/>
      <c r="DK87" s="499"/>
      <c r="DL87" s="499"/>
      <c r="DM87" s="499"/>
      <c r="DN87" s="499"/>
      <c r="DO87" s="499"/>
      <c r="DP87" s="499"/>
      <c r="DQ87" s="499"/>
      <c r="DR87" s="499"/>
      <c r="DS87" s="499"/>
    </row>
    <row r="88" spans="1:123" ht="11.25" customHeight="1">
      <c r="A88" s="534" t="s">
        <v>119</v>
      </c>
      <c r="B88" s="491"/>
      <c r="C88" s="491"/>
      <c r="D88" s="491"/>
      <c r="E88" s="491"/>
      <c r="F88" s="491"/>
      <c r="G88" s="491"/>
      <c r="H88" s="491"/>
      <c r="I88" s="491"/>
      <c r="J88" s="491"/>
      <c r="K88" s="491"/>
      <c r="L88" s="491"/>
      <c r="M88" s="491"/>
      <c r="N88" s="535"/>
      <c r="O88" s="536"/>
      <c r="P88" s="536"/>
      <c r="Q88" s="536"/>
      <c r="R88" s="536"/>
      <c r="S88" s="536"/>
      <c r="T88" s="477" t="s">
        <v>66</v>
      </c>
      <c r="U88" s="477"/>
      <c r="V88" s="477"/>
      <c r="W88" s="477"/>
      <c r="X88" s="477"/>
      <c r="Y88" s="477"/>
      <c r="Z88" s="477" t="s">
        <v>81</v>
      </c>
      <c r="AA88" s="477"/>
      <c r="AB88" s="477"/>
      <c r="AC88" s="477"/>
      <c r="AD88" s="477"/>
      <c r="AE88" s="477"/>
      <c r="AF88" s="507" t="s">
        <v>89</v>
      </c>
      <c r="AG88" s="508"/>
      <c r="AH88" s="508"/>
      <c r="AI88" s="508"/>
      <c r="AJ88" s="508"/>
      <c r="AK88" s="509"/>
      <c r="AL88" s="477" t="s">
        <v>73</v>
      </c>
      <c r="AM88" s="477"/>
      <c r="AN88" s="477"/>
      <c r="AO88" s="477"/>
      <c r="AP88" s="477"/>
      <c r="AQ88" s="477"/>
      <c r="AR88" s="477" t="s">
        <v>79</v>
      </c>
      <c r="AS88" s="477"/>
      <c r="AT88" s="477"/>
      <c r="AU88" s="477"/>
      <c r="AV88" s="477"/>
      <c r="AW88" s="477"/>
      <c r="AX88" s="477"/>
      <c r="AY88" s="477"/>
      <c r="AZ88" s="499">
        <v>106735</v>
      </c>
      <c r="BA88" s="499"/>
      <c r="BB88" s="499"/>
      <c r="BC88" s="499"/>
      <c r="BD88" s="499"/>
      <c r="BE88" s="499"/>
      <c r="BF88" s="499"/>
      <c r="BG88" s="499"/>
      <c r="BH88" s="499"/>
      <c r="BI88" s="499"/>
      <c r="BJ88" s="499"/>
      <c r="BK88" s="499"/>
      <c r="BL88" s="499"/>
      <c r="BM88" s="499"/>
      <c r="BN88" s="499"/>
      <c r="BO88" s="499"/>
      <c r="BP88" s="499"/>
      <c r="BQ88" s="499"/>
      <c r="BR88" s="499"/>
      <c r="BS88" s="499"/>
      <c r="BT88" s="499"/>
      <c r="BU88" s="499"/>
      <c r="BV88" s="499"/>
      <c r="BW88" s="499"/>
      <c r="BX88" s="499">
        <v>106735</v>
      </c>
      <c r="BY88" s="499"/>
      <c r="BZ88" s="499"/>
      <c r="CA88" s="499"/>
      <c r="CB88" s="499"/>
      <c r="CC88" s="499"/>
      <c r="CD88" s="499"/>
      <c r="CE88" s="499"/>
      <c r="CF88" s="499"/>
      <c r="CG88" s="499"/>
      <c r="CH88" s="499"/>
      <c r="CI88" s="499"/>
      <c r="CJ88" s="499"/>
      <c r="CK88" s="499"/>
      <c r="CL88" s="499"/>
      <c r="CM88" s="499"/>
      <c r="CN88" s="499"/>
      <c r="CO88" s="499"/>
      <c r="CP88" s="499"/>
      <c r="CQ88" s="499"/>
      <c r="CR88" s="499"/>
      <c r="CS88" s="499"/>
      <c r="CT88" s="499"/>
      <c r="CU88" s="499"/>
      <c r="CV88" s="499">
        <v>106735</v>
      </c>
      <c r="CW88" s="499"/>
      <c r="CX88" s="499"/>
      <c r="CY88" s="499"/>
      <c r="CZ88" s="499"/>
      <c r="DA88" s="499"/>
      <c r="DB88" s="499"/>
      <c r="DC88" s="499"/>
      <c r="DD88" s="499"/>
      <c r="DE88" s="499"/>
      <c r="DF88" s="499"/>
      <c r="DG88" s="499"/>
      <c r="DH88" s="499"/>
      <c r="DI88" s="499"/>
      <c r="DJ88" s="499"/>
      <c r="DK88" s="499"/>
      <c r="DL88" s="499"/>
      <c r="DM88" s="499"/>
      <c r="DN88" s="499"/>
      <c r="DO88" s="499"/>
      <c r="DP88" s="499"/>
      <c r="DQ88" s="499"/>
      <c r="DR88" s="499"/>
      <c r="DS88" s="499"/>
    </row>
    <row r="89" spans="1:123" ht="11.25" customHeight="1">
      <c r="A89" s="534" t="s">
        <v>119</v>
      </c>
      <c r="B89" s="491"/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535"/>
      <c r="O89" s="536"/>
      <c r="P89" s="536"/>
      <c r="Q89" s="536"/>
      <c r="R89" s="536"/>
      <c r="S89" s="536"/>
      <c r="T89" s="477" t="s">
        <v>66</v>
      </c>
      <c r="U89" s="477"/>
      <c r="V89" s="477"/>
      <c r="W89" s="477"/>
      <c r="X89" s="477"/>
      <c r="Y89" s="477"/>
      <c r="Z89" s="477" t="s">
        <v>81</v>
      </c>
      <c r="AA89" s="477"/>
      <c r="AB89" s="477"/>
      <c r="AC89" s="477"/>
      <c r="AD89" s="477"/>
      <c r="AE89" s="477"/>
      <c r="AF89" s="507" t="s">
        <v>89</v>
      </c>
      <c r="AG89" s="508"/>
      <c r="AH89" s="508"/>
      <c r="AI89" s="508"/>
      <c r="AJ89" s="508"/>
      <c r="AK89" s="509"/>
      <c r="AL89" s="477" t="s">
        <v>73</v>
      </c>
      <c r="AM89" s="477"/>
      <c r="AN89" s="477"/>
      <c r="AO89" s="477"/>
      <c r="AP89" s="477"/>
      <c r="AQ89" s="477"/>
      <c r="AR89" s="477" t="s">
        <v>126</v>
      </c>
      <c r="AS89" s="477"/>
      <c r="AT89" s="477"/>
      <c r="AU89" s="477"/>
      <c r="AV89" s="477"/>
      <c r="AW89" s="477"/>
      <c r="AX89" s="477"/>
      <c r="AY89" s="477"/>
      <c r="AZ89" s="499">
        <v>755193</v>
      </c>
      <c r="BA89" s="499"/>
      <c r="BB89" s="499"/>
      <c r="BC89" s="499"/>
      <c r="BD89" s="499"/>
      <c r="BE89" s="499"/>
      <c r="BF89" s="499"/>
      <c r="BG89" s="499"/>
      <c r="BH89" s="499"/>
      <c r="BI89" s="499"/>
      <c r="BJ89" s="499"/>
      <c r="BK89" s="499"/>
      <c r="BL89" s="499"/>
      <c r="BM89" s="499"/>
      <c r="BN89" s="499"/>
      <c r="BO89" s="499"/>
      <c r="BP89" s="499"/>
      <c r="BQ89" s="499"/>
      <c r="BR89" s="499"/>
      <c r="BS89" s="499"/>
      <c r="BT89" s="499"/>
      <c r="BU89" s="499"/>
      <c r="BV89" s="499"/>
      <c r="BW89" s="499"/>
      <c r="BX89" s="499">
        <v>493108</v>
      </c>
      <c r="BY89" s="499"/>
      <c r="BZ89" s="499"/>
      <c r="CA89" s="499"/>
      <c r="CB89" s="499"/>
      <c r="CC89" s="499"/>
      <c r="CD89" s="499"/>
      <c r="CE89" s="499"/>
      <c r="CF89" s="499"/>
      <c r="CG89" s="499"/>
      <c r="CH89" s="499"/>
      <c r="CI89" s="499"/>
      <c r="CJ89" s="499"/>
      <c r="CK89" s="499"/>
      <c r="CL89" s="499"/>
      <c r="CM89" s="499"/>
      <c r="CN89" s="499"/>
      <c r="CO89" s="499"/>
      <c r="CP89" s="499"/>
      <c r="CQ89" s="499"/>
      <c r="CR89" s="499"/>
      <c r="CS89" s="499"/>
      <c r="CT89" s="499"/>
      <c r="CU89" s="499"/>
      <c r="CV89" s="499">
        <v>493108</v>
      </c>
      <c r="CW89" s="499"/>
      <c r="CX89" s="499"/>
      <c r="CY89" s="499"/>
      <c r="CZ89" s="499"/>
      <c r="DA89" s="499"/>
      <c r="DB89" s="499"/>
      <c r="DC89" s="499"/>
      <c r="DD89" s="499"/>
      <c r="DE89" s="499"/>
      <c r="DF89" s="499"/>
      <c r="DG89" s="499"/>
      <c r="DH89" s="499"/>
      <c r="DI89" s="499"/>
      <c r="DJ89" s="499"/>
      <c r="DK89" s="499"/>
      <c r="DL89" s="499"/>
      <c r="DM89" s="499"/>
      <c r="DN89" s="499"/>
      <c r="DO89" s="499"/>
      <c r="DP89" s="499"/>
      <c r="DQ89" s="499"/>
      <c r="DR89" s="499"/>
      <c r="DS89" s="499"/>
    </row>
    <row r="90" spans="1:123" ht="11.25" hidden="1" customHeight="1">
      <c r="A90" s="534" t="s">
        <v>119</v>
      </c>
      <c r="B90" s="491"/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535"/>
      <c r="O90" s="536"/>
      <c r="P90" s="536"/>
      <c r="Q90" s="536"/>
      <c r="R90" s="536"/>
      <c r="S90" s="536"/>
      <c r="T90" s="477" t="s">
        <v>66</v>
      </c>
      <c r="U90" s="477"/>
      <c r="V90" s="477"/>
      <c r="W90" s="477"/>
      <c r="X90" s="477"/>
      <c r="Y90" s="477"/>
      <c r="Z90" s="477" t="s">
        <v>81</v>
      </c>
      <c r="AA90" s="477"/>
      <c r="AB90" s="477"/>
      <c r="AC90" s="477"/>
      <c r="AD90" s="477"/>
      <c r="AE90" s="477"/>
      <c r="AF90" s="507" t="s">
        <v>89</v>
      </c>
      <c r="AG90" s="508"/>
      <c r="AH90" s="508"/>
      <c r="AI90" s="508"/>
      <c r="AJ90" s="508"/>
      <c r="AK90" s="509"/>
      <c r="AL90" s="477" t="s">
        <v>73</v>
      </c>
      <c r="AM90" s="477"/>
      <c r="AN90" s="477"/>
      <c r="AO90" s="477"/>
      <c r="AP90" s="477"/>
      <c r="AQ90" s="477"/>
      <c r="AR90" s="477" t="s">
        <v>121</v>
      </c>
      <c r="AS90" s="477"/>
      <c r="AT90" s="477"/>
      <c r="AU90" s="477"/>
      <c r="AV90" s="477"/>
      <c r="AW90" s="477"/>
      <c r="AX90" s="477"/>
      <c r="AY90" s="477"/>
      <c r="AZ90" s="499">
        <v>0</v>
      </c>
      <c r="BA90" s="499"/>
      <c r="BB90" s="499"/>
      <c r="BC90" s="499"/>
      <c r="BD90" s="499"/>
      <c r="BE90" s="499"/>
      <c r="BF90" s="499"/>
      <c r="BG90" s="499"/>
      <c r="BH90" s="499"/>
      <c r="BI90" s="499"/>
      <c r="BJ90" s="499"/>
      <c r="BK90" s="499"/>
      <c r="BL90" s="499"/>
      <c r="BM90" s="499"/>
      <c r="BN90" s="499"/>
      <c r="BO90" s="499"/>
      <c r="BP90" s="499"/>
      <c r="BQ90" s="499"/>
      <c r="BR90" s="499"/>
      <c r="BS90" s="499"/>
      <c r="BT90" s="499"/>
      <c r="BU90" s="499"/>
      <c r="BV90" s="499"/>
      <c r="BW90" s="499"/>
      <c r="BX90" s="499">
        <v>0</v>
      </c>
      <c r="BY90" s="499"/>
      <c r="BZ90" s="499"/>
      <c r="CA90" s="499"/>
      <c r="CB90" s="499"/>
      <c r="CC90" s="499"/>
      <c r="CD90" s="499"/>
      <c r="CE90" s="499"/>
      <c r="CF90" s="499"/>
      <c r="CG90" s="499"/>
      <c r="CH90" s="499"/>
      <c r="CI90" s="499"/>
      <c r="CJ90" s="499"/>
      <c r="CK90" s="499"/>
      <c r="CL90" s="499"/>
      <c r="CM90" s="499"/>
      <c r="CN90" s="499"/>
      <c r="CO90" s="499"/>
      <c r="CP90" s="499"/>
      <c r="CQ90" s="499"/>
      <c r="CR90" s="499"/>
      <c r="CS90" s="499"/>
      <c r="CT90" s="499"/>
      <c r="CU90" s="499"/>
      <c r="CV90" s="499">
        <v>0</v>
      </c>
      <c r="CW90" s="499"/>
      <c r="CX90" s="499"/>
      <c r="CY90" s="499"/>
      <c r="CZ90" s="499"/>
      <c r="DA90" s="499"/>
      <c r="DB90" s="499"/>
      <c r="DC90" s="499"/>
      <c r="DD90" s="499"/>
      <c r="DE90" s="499"/>
      <c r="DF90" s="499"/>
      <c r="DG90" s="499"/>
      <c r="DH90" s="499"/>
      <c r="DI90" s="499"/>
      <c r="DJ90" s="499"/>
      <c r="DK90" s="499"/>
      <c r="DL90" s="499"/>
      <c r="DM90" s="499"/>
      <c r="DN90" s="499"/>
      <c r="DO90" s="499"/>
      <c r="DP90" s="499"/>
      <c r="DQ90" s="499"/>
      <c r="DR90" s="499"/>
      <c r="DS90" s="499"/>
    </row>
    <row r="91" spans="1:123" ht="11.25" customHeight="1">
      <c r="A91" s="534" t="s">
        <v>119</v>
      </c>
      <c r="B91" s="491"/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535"/>
      <c r="O91" s="536"/>
      <c r="P91" s="536"/>
      <c r="Q91" s="536"/>
      <c r="R91" s="536"/>
      <c r="S91" s="536"/>
      <c r="T91" s="477" t="s">
        <v>66</v>
      </c>
      <c r="U91" s="477"/>
      <c r="V91" s="477"/>
      <c r="W91" s="477"/>
      <c r="X91" s="477"/>
      <c r="Y91" s="477"/>
      <c r="Z91" s="477" t="s">
        <v>81</v>
      </c>
      <c r="AA91" s="477"/>
      <c r="AB91" s="477"/>
      <c r="AC91" s="477"/>
      <c r="AD91" s="477"/>
      <c r="AE91" s="477"/>
      <c r="AF91" s="507" t="s">
        <v>89</v>
      </c>
      <c r="AG91" s="508"/>
      <c r="AH91" s="508"/>
      <c r="AI91" s="508"/>
      <c r="AJ91" s="508"/>
      <c r="AK91" s="509"/>
      <c r="AL91" s="477" t="s">
        <v>73</v>
      </c>
      <c r="AM91" s="477"/>
      <c r="AN91" s="477"/>
      <c r="AO91" s="477"/>
      <c r="AP91" s="477"/>
      <c r="AQ91" s="477"/>
      <c r="AR91" s="477" t="s">
        <v>124</v>
      </c>
      <c r="AS91" s="477"/>
      <c r="AT91" s="477"/>
      <c r="AU91" s="477"/>
      <c r="AV91" s="477"/>
      <c r="AW91" s="477"/>
      <c r="AX91" s="477"/>
      <c r="AY91" s="477"/>
      <c r="AZ91" s="499">
        <v>47985</v>
      </c>
      <c r="BA91" s="499"/>
      <c r="BB91" s="499"/>
      <c r="BC91" s="499"/>
      <c r="BD91" s="499"/>
      <c r="BE91" s="499"/>
      <c r="BF91" s="499"/>
      <c r="BG91" s="499"/>
      <c r="BH91" s="499"/>
      <c r="BI91" s="499"/>
      <c r="BJ91" s="499"/>
      <c r="BK91" s="499"/>
      <c r="BL91" s="499"/>
      <c r="BM91" s="499"/>
      <c r="BN91" s="499"/>
      <c r="BO91" s="499"/>
      <c r="BP91" s="499"/>
      <c r="BQ91" s="499"/>
      <c r="BR91" s="499"/>
      <c r="BS91" s="499"/>
      <c r="BT91" s="499"/>
      <c r="BU91" s="499"/>
      <c r="BV91" s="499"/>
      <c r="BW91" s="499"/>
      <c r="BX91" s="499">
        <v>47985</v>
      </c>
      <c r="BY91" s="499"/>
      <c r="BZ91" s="499"/>
      <c r="CA91" s="499"/>
      <c r="CB91" s="499"/>
      <c r="CC91" s="499"/>
      <c r="CD91" s="499"/>
      <c r="CE91" s="499"/>
      <c r="CF91" s="499"/>
      <c r="CG91" s="499"/>
      <c r="CH91" s="499"/>
      <c r="CI91" s="499"/>
      <c r="CJ91" s="499"/>
      <c r="CK91" s="499"/>
      <c r="CL91" s="499"/>
      <c r="CM91" s="499"/>
      <c r="CN91" s="499"/>
      <c r="CO91" s="499"/>
      <c r="CP91" s="499"/>
      <c r="CQ91" s="499"/>
      <c r="CR91" s="499"/>
      <c r="CS91" s="499"/>
      <c r="CT91" s="499"/>
      <c r="CU91" s="499"/>
      <c r="CV91" s="499">
        <v>47985</v>
      </c>
      <c r="CW91" s="499"/>
      <c r="CX91" s="499"/>
      <c r="CY91" s="499"/>
      <c r="CZ91" s="499"/>
      <c r="DA91" s="499"/>
      <c r="DB91" s="499"/>
      <c r="DC91" s="499"/>
      <c r="DD91" s="499"/>
      <c r="DE91" s="499"/>
      <c r="DF91" s="499"/>
      <c r="DG91" s="499"/>
      <c r="DH91" s="499"/>
      <c r="DI91" s="499"/>
      <c r="DJ91" s="499"/>
      <c r="DK91" s="499"/>
      <c r="DL91" s="499"/>
      <c r="DM91" s="499"/>
      <c r="DN91" s="499"/>
      <c r="DO91" s="499"/>
      <c r="DP91" s="499"/>
      <c r="DQ91" s="499"/>
      <c r="DR91" s="499"/>
      <c r="DS91" s="499"/>
    </row>
    <row r="92" spans="1:123" ht="11.25" customHeight="1">
      <c r="A92" s="534" t="s">
        <v>119</v>
      </c>
      <c r="B92" s="491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535"/>
      <c r="O92" s="536"/>
      <c r="P92" s="536"/>
      <c r="Q92" s="536"/>
      <c r="R92" s="536"/>
      <c r="S92" s="536"/>
      <c r="T92" s="477" t="s">
        <v>66</v>
      </c>
      <c r="U92" s="477"/>
      <c r="V92" s="477"/>
      <c r="W92" s="477"/>
      <c r="X92" s="477"/>
      <c r="Y92" s="477"/>
      <c r="Z92" s="477" t="s">
        <v>81</v>
      </c>
      <c r="AA92" s="477"/>
      <c r="AB92" s="477"/>
      <c r="AC92" s="477"/>
      <c r="AD92" s="477"/>
      <c r="AE92" s="477"/>
      <c r="AF92" s="507" t="s">
        <v>89</v>
      </c>
      <c r="AG92" s="508"/>
      <c r="AH92" s="508"/>
      <c r="AI92" s="508"/>
      <c r="AJ92" s="508"/>
      <c r="AK92" s="509"/>
      <c r="AL92" s="477" t="s">
        <v>73</v>
      </c>
      <c r="AM92" s="477"/>
      <c r="AN92" s="477"/>
      <c r="AO92" s="477"/>
      <c r="AP92" s="477"/>
      <c r="AQ92" s="477"/>
      <c r="AR92" s="477" t="s">
        <v>142</v>
      </c>
      <c r="AS92" s="477"/>
      <c r="AT92" s="477"/>
      <c r="AU92" s="477"/>
      <c r="AV92" s="477"/>
      <c r="AW92" s="477"/>
      <c r="AX92" s="477"/>
      <c r="AY92" s="477"/>
      <c r="AZ92" s="499">
        <v>71126</v>
      </c>
      <c r="BA92" s="499"/>
      <c r="BB92" s="499"/>
      <c r="BC92" s="499"/>
      <c r="BD92" s="499"/>
      <c r="BE92" s="499"/>
      <c r="BF92" s="499"/>
      <c r="BG92" s="499"/>
      <c r="BH92" s="499"/>
      <c r="BI92" s="499"/>
      <c r="BJ92" s="499"/>
      <c r="BK92" s="499"/>
      <c r="BL92" s="499"/>
      <c r="BM92" s="499"/>
      <c r="BN92" s="499"/>
      <c r="BO92" s="499"/>
      <c r="BP92" s="499"/>
      <c r="BQ92" s="499"/>
      <c r="BR92" s="499"/>
      <c r="BS92" s="499"/>
      <c r="BT92" s="499"/>
      <c r="BU92" s="499"/>
      <c r="BV92" s="499"/>
      <c r="BW92" s="499"/>
      <c r="BX92" s="499">
        <v>71126</v>
      </c>
      <c r="BY92" s="499"/>
      <c r="BZ92" s="499"/>
      <c r="CA92" s="499"/>
      <c r="CB92" s="499"/>
      <c r="CC92" s="499"/>
      <c r="CD92" s="499"/>
      <c r="CE92" s="499"/>
      <c r="CF92" s="499"/>
      <c r="CG92" s="499"/>
      <c r="CH92" s="499"/>
      <c r="CI92" s="499"/>
      <c r="CJ92" s="499"/>
      <c r="CK92" s="499"/>
      <c r="CL92" s="499"/>
      <c r="CM92" s="499"/>
      <c r="CN92" s="499"/>
      <c r="CO92" s="499"/>
      <c r="CP92" s="499"/>
      <c r="CQ92" s="499"/>
      <c r="CR92" s="499"/>
      <c r="CS92" s="499"/>
      <c r="CT92" s="499"/>
      <c r="CU92" s="499"/>
      <c r="CV92" s="499">
        <v>71126</v>
      </c>
      <c r="CW92" s="499"/>
      <c r="CX92" s="499"/>
      <c r="CY92" s="499"/>
      <c r="CZ92" s="499"/>
      <c r="DA92" s="499"/>
      <c r="DB92" s="499"/>
      <c r="DC92" s="499"/>
      <c r="DD92" s="499"/>
      <c r="DE92" s="499"/>
      <c r="DF92" s="499"/>
      <c r="DG92" s="499"/>
      <c r="DH92" s="499"/>
      <c r="DI92" s="499"/>
      <c r="DJ92" s="499"/>
      <c r="DK92" s="499"/>
      <c r="DL92" s="499"/>
      <c r="DM92" s="499"/>
      <c r="DN92" s="499"/>
      <c r="DO92" s="499"/>
      <c r="DP92" s="499"/>
      <c r="DQ92" s="499"/>
      <c r="DR92" s="499"/>
      <c r="DS92" s="499"/>
    </row>
    <row r="93" spans="1:123" ht="283.5" customHeight="1">
      <c r="A93" s="552" t="s">
        <v>143</v>
      </c>
      <c r="B93" s="553"/>
      <c r="C93" s="553"/>
      <c r="D93" s="553"/>
      <c r="E93" s="553"/>
      <c r="F93" s="553"/>
      <c r="G93" s="553"/>
      <c r="H93" s="553"/>
      <c r="I93" s="553"/>
      <c r="J93" s="553"/>
      <c r="K93" s="553"/>
      <c r="L93" s="553"/>
      <c r="M93" s="553"/>
      <c r="N93" s="554"/>
      <c r="O93" s="555"/>
      <c r="P93" s="555"/>
      <c r="Q93" s="555"/>
      <c r="R93" s="555"/>
      <c r="S93" s="555"/>
      <c r="T93" s="560" t="s">
        <v>66</v>
      </c>
      <c r="U93" s="560"/>
      <c r="V93" s="560"/>
      <c r="W93" s="560"/>
      <c r="X93" s="560"/>
      <c r="Y93" s="560"/>
      <c r="Z93" s="561" t="s">
        <v>91</v>
      </c>
      <c r="AA93" s="562"/>
      <c r="AB93" s="562"/>
      <c r="AC93" s="562"/>
      <c r="AD93" s="562"/>
      <c r="AE93" s="563"/>
      <c r="AF93" s="561" t="s">
        <v>89</v>
      </c>
      <c r="AG93" s="562"/>
      <c r="AH93" s="562"/>
      <c r="AI93" s="562"/>
      <c r="AJ93" s="562"/>
      <c r="AK93" s="563"/>
      <c r="AL93" s="560"/>
      <c r="AM93" s="560"/>
      <c r="AN93" s="560"/>
      <c r="AO93" s="560"/>
      <c r="AP93" s="560"/>
      <c r="AQ93" s="560"/>
      <c r="AR93" s="560"/>
      <c r="AS93" s="560"/>
      <c r="AT93" s="560"/>
      <c r="AU93" s="560"/>
      <c r="AV93" s="560"/>
      <c r="AW93" s="560"/>
      <c r="AX93" s="560"/>
      <c r="AY93" s="560"/>
      <c r="AZ93" s="564">
        <f>SUM(AZ94:BH96)</f>
        <v>830446</v>
      </c>
      <c r="BA93" s="564"/>
      <c r="BB93" s="564"/>
      <c r="BC93" s="564"/>
      <c r="BD93" s="564"/>
      <c r="BE93" s="564"/>
      <c r="BF93" s="564"/>
      <c r="BG93" s="564"/>
      <c r="BH93" s="564"/>
      <c r="BI93" s="564"/>
      <c r="BJ93" s="564"/>
      <c r="BK93" s="564"/>
      <c r="BL93" s="564"/>
      <c r="BM93" s="564"/>
      <c r="BN93" s="564"/>
      <c r="BO93" s="564"/>
      <c r="BP93" s="564"/>
      <c r="BQ93" s="564"/>
      <c r="BR93" s="564"/>
      <c r="BS93" s="564"/>
      <c r="BT93" s="564"/>
      <c r="BU93" s="564"/>
      <c r="BV93" s="564"/>
      <c r="BW93" s="564"/>
      <c r="BX93" s="564">
        <f>SUM(BX94:CF96)</f>
        <v>830446</v>
      </c>
      <c r="BY93" s="564"/>
      <c r="BZ93" s="564"/>
      <c r="CA93" s="564"/>
      <c r="CB93" s="564"/>
      <c r="CC93" s="564"/>
      <c r="CD93" s="564"/>
      <c r="CE93" s="564"/>
      <c r="CF93" s="564"/>
      <c r="CG93" s="564"/>
      <c r="CH93" s="564"/>
      <c r="CI93" s="564"/>
      <c r="CJ93" s="564"/>
      <c r="CK93" s="564"/>
      <c r="CL93" s="564"/>
      <c r="CM93" s="564"/>
      <c r="CN93" s="564"/>
      <c r="CO93" s="564"/>
      <c r="CP93" s="564"/>
      <c r="CQ93" s="564"/>
      <c r="CR93" s="564"/>
      <c r="CS93" s="564"/>
      <c r="CT93" s="564"/>
      <c r="CU93" s="564"/>
      <c r="CV93" s="564">
        <f>SUM(CV94:DD96)</f>
        <v>830446</v>
      </c>
      <c r="CW93" s="564"/>
      <c r="CX93" s="564"/>
      <c r="CY93" s="564"/>
      <c r="CZ93" s="564"/>
      <c r="DA93" s="564"/>
      <c r="DB93" s="564"/>
      <c r="DC93" s="564"/>
      <c r="DD93" s="564"/>
      <c r="DE93" s="564"/>
      <c r="DF93" s="564"/>
      <c r="DG93" s="564"/>
      <c r="DH93" s="564"/>
      <c r="DI93" s="564"/>
      <c r="DJ93" s="564"/>
      <c r="DK93" s="564"/>
      <c r="DL93" s="564"/>
      <c r="DM93" s="564"/>
      <c r="DN93" s="564"/>
      <c r="DO93" s="564"/>
      <c r="DP93" s="564"/>
      <c r="DQ93" s="564"/>
      <c r="DR93" s="564"/>
      <c r="DS93" s="564"/>
    </row>
    <row r="94" spans="1:123">
      <c r="A94" s="534" t="s">
        <v>115</v>
      </c>
      <c r="B94" s="491"/>
      <c r="C94" s="491"/>
      <c r="D94" s="491"/>
      <c r="E94" s="491"/>
      <c r="F94" s="491"/>
      <c r="G94" s="491"/>
      <c r="H94" s="491"/>
      <c r="I94" s="491"/>
      <c r="J94" s="491"/>
      <c r="K94" s="491"/>
      <c r="L94" s="491"/>
      <c r="M94" s="491"/>
      <c r="N94" s="535"/>
      <c r="O94" s="536"/>
      <c r="P94" s="536"/>
      <c r="Q94" s="536"/>
      <c r="R94" s="536"/>
      <c r="S94" s="536"/>
      <c r="T94" s="477" t="s">
        <v>66</v>
      </c>
      <c r="U94" s="477"/>
      <c r="V94" s="477"/>
      <c r="W94" s="477"/>
      <c r="X94" s="477"/>
      <c r="Y94" s="477"/>
      <c r="Z94" s="477" t="s">
        <v>91</v>
      </c>
      <c r="AA94" s="477"/>
      <c r="AB94" s="477"/>
      <c r="AC94" s="477"/>
      <c r="AD94" s="477"/>
      <c r="AE94" s="477"/>
      <c r="AF94" s="477" t="s">
        <v>89</v>
      </c>
      <c r="AG94" s="477"/>
      <c r="AH94" s="477"/>
      <c r="AI94" s="477"/>
      <c r="AJ94" s="477"/>
      <c r="AK94" s="477"/>
      <c r="AL94" s="477" t="s">
        <v>69</v>
      </c>
      <c r="AM94" s="477"/>
      <c r="AN94" s="477"/>
      <c r="AO94" s="477"/>
      <c r="AP94" s="477"/>
      <c r="AQ94" s="477"/>
      <c r="AR94" s="477" t="s">
        <v>94</v>
      </c>
      <c r="AS94" s="477"/>
      <c r="AT94" s="477"/>
      <c r="AU94" s="477"/>
      <c r="AV94" s="477"/>
      <c r="AW94" s="477"/>
      <c r="AX94" s="477"/>
      <c r="AY94" s="477"/>
      <c r="AZ94" s="499">
        <v>630143</v>
      </c>
      <c r="BA94" s="499"/>
      <c r="BB94" s="499"/>
      <c r="BC94" s="499"/>
      <c r="BD94" s="499"/>
      <c r="BE94" s="499"/>
      <c r="BF94" s="499"/>
      <c r="BG94" s="499"/>
      <c r="BH94" s="499"/>
      <c r="BI94" s="499"/>
      <c r="BJ94" s="499"/>
      <c r="BK94" s="499"/>
      <c r="BL94" s="499"/>
      <c r="BM94" s="499"/>
      <c r="BN94" s="499"/>
      <c r="BO94" s="499"/>
      <c r="BP94" s="499"/>
      <c r="BQ94" s="499"/>
      <c r="BR94" s="499"/>
      <c r="BS94" s="499"/>
      <c r="BT94" s="499"/>
      <c r="BU94" s="499"/>
      <c r="BV94" s="499"/>
      <c r="BW94" s="499"/>
      <c r="BX94" s="499">
        <v>630143</v>
      </c>
      <c r="BY94" s="499"/>
      <c r="BZ94" s="499"/>
      <c r="CA94" s="499"/>
      <c r="CB94" s="499"/>
      <c r="CC94" s="499"/>
      <c r="CD94" s="499"/>
      <c r="CE94" s="499"/>
      <c r="CF94" s="499"/>
      <c r="CG94" s="499"/>
      <c r="CH94" s="499"/>
      <c r="CI94" s="499"/>
      <c r="CJ94" s="499"/>
      <c r="CK94" s="499"/>
      <c r="CL94" s="499"/>
      <c r="CM94" s="499"/>
      <c r="CN94" s="499"/>
      <c r="CO94" s="499"/>
      <c r="CP94" s="499"/>
      <c r="CQ94" s="499"/>
      <c r="CR94" s="499"/>
      <c r="CS94" s="499"/>
      <c r="CT94" s="499"/>
      <c r="CU94" s="499"/>
      <c r="CV94" s="499">
        <v>630143</v>
      </c>
      <c r="CW94" s="499"/>
      <c r="CX94" s="499"/>
      <c r="CY94" s="499"/>
      <c r="CZ94" s="499"/>
      <c r="DA94" s="499"/>
      <c r="DB94" s="499"/>
      <c r="DC94" s="499"/>
      <c r="DD94" s="499"/>
      <c r="DE94" s="499"/>
      <c r="DF94" s="499"/>
      <c r="DG94" s="499"/>
      <c r="DH94" s="499"/>
      <c r="DI94" s="499"/>
      <c r="DJ94" s="499"/>
      <c r="DK94" s="499"/>
      <c r="DL94" s="499"/>
      <c r="DM94" s="499"/>
      <c r="DN94" s="499"/>
      <c r="DO94" s="499"/>
      <c r="DP94" s="499"/>
      <c r="DQ94" s="499"/>
      <c r="DR94" s="499"/>
      <c r="DS94" s="499"/>
    </row>
    <row r="95" spans="1:123">
      <c r="A95" s="534" t="s">
        <v>115</v>
      </c>
      <c r="B95" s="491"/>
      <c r="C95" s="491"/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535"/>
      <c r="O95" s="536"/>
      <c r="P95" s="536"/>
      <c r="Q95" s="536"/>
      <c r="R95" s="536"/>
      <c r="S95" s="536"/>
      <c r="T95" s="477" t="s">
        <v>66</v>
      </c>
      <c r="U95" s="477"/>
      <c r="V95" s="477"/>
      <c r="W95" s="477"/>
      <c r="X95" s="477"/>
      <c r="Y95" s="477"/>
      <c r="Z95" s="477" t="s">
        <v>91</v>
      </c>
      <c r="AA95" s="477"/>
      <c r="AB95" s="477"/>
      <c r="AC95" s="477"/>
      <c r="AD95" s="477"/>
      <c r="AE95" s="477"/>
      <c r="AF95" s="477" t="s">
        <v>89</v>
      </c>
      <c r="AG95" s="477"/>
      <c r="AH95" s="477"/>
      <c r="AI95" s="477"/>
      <c r="AJ95" s="477"/>
      <c r="AK95" s="477"/>
      <c r="AL95" s="477" t="s">
        <v>69</v>
      </c>
      <c r="AM95" s="477"/>
      <c r="AN95" s="477"/>
      <c r="AO95" s="477"/>
      <c r="AP95" s="477"/>
      <c r="AQ95" s="477"/>
      <c r="AR95" s="477" t="s">
        <v>116</v>
      </c>
      <c r="AS95" s="477"/>
      <c r="AT95" s="477"/>
      <c r="AU95" s="477"/>
      <c r="AV95" s="477"/>
      <c r="AW95" s="477"/>
      <c r="AX95" s="477"/>
      <c r="AY95" s="477"/>
      <c r="AZ95" s="499">
        <v>10000</v>
      </c>
      <c r="BA95" s="499"/>
      <c r="BB95" s="499"/>
      <c r="BC95" s="499"/>
      <c r="BD95" s="499"/>
      <c r="BE95" s="499"/>
      <c r="BF95" s="499"/>
      <c r="BG95" s="499"/>
      <c r="BH95" s="499"/>
      <c r="BI95" s="499"/>
      <c r="BJ95" s="499"/>
      <c r="BK95" s="499"/>
      <c r="BL95" s="499"/>
      <c r="BM95" s="499"/>
      <c r="BN95" s="499"/>
      <c r="BO95" s="499"/>
      <c r="BP95" s="499"/>
      <c r="BQ95" s="499"/>
      <c r="BR95" s="499"/>
      <c r="BS95" s="499"/>
      <c r="BT95" s="499"/>
      <c r="BU95" s="499"/>
      <c r="BV95" s="499"/>
      <c r="BW95" s="499"/>
      <c r="BX95" s="499">
        <v>10000</v>
      </c>
      <c r="BY95" s="499"/>
      <c r="BZ95" s="499"/>
      <c r="CA95" s="499"/>
      <c r="CB95" s="499"/>
      <c r="CC95" s="499"/>
      <c r="CD95" s="499"/>
      <c r="CE95" s="499"/>
      <c r="CF95" s="499"/>
      <c r="CG95" s="499"/>
      <c r="CH95" s="499"/>
      <c r="CI95" s="499"/>
      <c r="CJ95" s="499"/>
      <c r="CK95" s="499"/>
      <c r="CL95" s="499"/>
      <c r="CM95" s="499"/>
      <c r="CN95" s="499"/>
      <c r="CO95" s="499"/>
      <c r="CP95" s="499"/>
      <c r="CQ95" s="499"/>
      <c r="CR95" s="499"/>
      <c r="CS95" s="499"/>
      <c r="CT95" s="499"/>
      <c r="CU95" s="499"/>
      <c r="CV95" s="499">
        <v>10000</v>
      </c>
      <c r="CW95" s="499"/>
      <c r="CX95" s="499"/>
      <c r="CY95" s="499"/>
      <c r="CZ95" s="499"/>
      <c r="DA95" s="499"/>
      <c r="DB95" s="499"/>
      <c r="DC95" s="499"/>
      <c r="DD95" s="499"/>
      <c r="DE95" s="499"/>
      <c r="DF95" s="499"/>
      <c r="DG95" s="499"/>
      <c r="DH95" s="499"/>
      <c r="DI95" s="499"/>
      <c r="DJ95" s="499"/>
      <c r="DK95" s="499"/>
      <c r="DL95" s="499"/>
      <c r="DM95" s="499"/>
      <c r="DN95" s="499"/>
      <c r="DO95" s="499"/>
      <c r="DP95" s="499"/>
      <c r="DQ95" s="499"/>
      <c r="DR95" s="499"/>
      <c r="DS95" s="499"/>
    </row>
    <row r="96" spans="1:123">
      <c r="A96" s="534" t="s">
        <v>118</v>
      </c>
      <c r="B96" s="491"/>
      <c r="C96" s="491"/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535"/>
      <c r="O96" s="536"/>
      <c r="P96" s="536"/>
      <c r="Q96" s="536"/>
      <c r="R96" s="536"/>
      <c r="S96" s="536"/>
      <c r="T96" s="477" t="s">
        <v>66</v>
      </c>
      <c r="U96" s="477"/>
      <c r="V96" s="477"/>
      <c r="W96" s="477"/>
      <c r="X96" s="477"/>
      <c r="Y96" s="477"/>
      <c r="Z96" s="477" t="s">
        <v>91</v>
      </c>
      <c r="AA96" s="477"/>
      <c r="AB96" s="477"/>
      <c r="AC96" s="477"/>
      <c r="AD96" s="477"/>
      <c r="AE96" s="477"/>
      <c r="AF96" s="477" t="s">
        <v>89</v>
      </c>
      <c r="AG96" s="477"/>
      <c r="AH96" s="477"/>
      <c r="AI96" s="477"/>
      <c r="AJ96" s="477"/>
      <c r="AK96" s="477"/>
      <c r="AL96" s="477" t="s">
        <v>71</v>
      </c>
      <c r="AM96" s="477"/>
      <c r="AN96" s="477"/>
      <c r="AO96" s="477"/>
      <c r="AP96" s="477"/>
      <c r="AQ96" s="477"/>
      <c r="AR96" s="477" t="s">
        <v>72</v>
      </c>
      <c r="AS96" s="477"/>
      <c r="AT96" s="477"/>
      <c r="AU96" s="477"/>
      <c r="AV96" s="477"/>
      <c r="AW96" s="477"/>
      <c r="AX96" s="477"/>
      <c r="AY96" s="477"/>
      <c r="AZ96" s="499">
        <v>190303</v>
      </c>
      <c r="BA96" s="499"/>
      <c r="BB96" s="499"/>
      <c r="BC96" s="499"/>
      <c r="BD96" s="499"/>
      <c r="BE96" s="499"/>
      <c r="BF96" s="499"/>
      <c r="BG96" s="499"/>
      <c r="BH96" s="499"/>
      <c r="BI96" s="499"/>
      <c r="BJ96" s="499"/>
      <c r="BK96" s="499"/>
      <c r="BL96" s="499"/>
      <c r="BM96" s="499"/>
      <c r="BN96" s="499"/>
      <c r="BO96" s="499"/>
      <c r="BP96" s="499"/>
      <c r="BQ96" s="499"/>
      <c r="BR96" s="499"/>
      <c r="BS96" s="499"/>
      <c r="BT96" s="499"/>
      <c r="BU96" s="499"/>
      <c r="BV96" s="499"/>
      <c r="BW96" s="499"/>
      <c r="BX96" s="499">
        <v>190303</v>
      </c>
      <c r="BY96" s="499"/>
      <c r="BZ96" s="499"/>
      <c r="CA96" s="499"/>
      <c r="CB96" s="499"/>
      <c r="CC96" s="499"/>
      <c r="CD96" s="499"/>
      <c r="CE96" s="499"/>
      <c r="CF96" s="499"/>
      <c r="CG96" s="499"/>
      <c r="CH96" s="499"/>
      <c r="CI96" s="499"/>
      <c r="CJ96" s="499"/>
      <c r="CK96" s="499"/>
      <c r="CL96" s="499"/>
      <c r="CM96" s="499"/>
      <c r="CN96" s="499"/>
      <c r="CO96" s="499"/>
      <c r="CP96" s="499"/>
      <c r="CQ96" s="499"/>
      <c r="CR96" s="499"/>
      <c r="CS96" s="499"/>
      <c r="CT96" s="499"/>
      <c r="CU96" s="499"/>
      <c r="CV96" s="499">
        <v>190303</v>
      </c>
      <c r="CW96" s="499"/>
      <c r="CX96" s="499"/>
      <c r="CY96" s="499"/>
      <c r="CZ96" s="499"/>
      <c r="DA96" s="499"/>
      <c r="DB96" s="499"/>
      <c r="DC96" s="499"/>
      <c r="DD96" s="499"/>
      <c r="DE96" s="499"/>
      <c r="DF96" s="499"/>
      <c r="DG96" s="499"/>
      <c r="DH96" s="499"/>
      <c r="DI96" s="499"/>
      <c r="DJ96" s="499"/>
      <c r="DK96" s="499"/>
      <c r="DL96" s="499"/>
      <c r="DM96" s="499"/>
      <c r="DN96" s="499"/>
      <c r="DO96" s="499"/>
      <c r="DP96" s="499"/>
      <c r="DQ96" s="499"/>
      <c r="DR96" s="499"/>
      <c r="DS96" s="499"/>
    </row>
    <row r="97" spans="1:123" ht="84.75" customHeight="1">
      <c r="A97" s="552" t="s">
        <v>125</v>
      </c>
      <c r="B97" s="553"/>
      <c r="C97" s="553"/>
      <c r="D97" s="553"/>
      <c r="E97" s="553"/>
      <c r="F97" s="553"/>
      <c r="G97" s="553"/>
      <c r="H97" s="553"/>
      <c r="I97" s="553"/>
      <c r="J97" s="553"/>
      <c r="K97" s="553"/>
      <c r="L97" s="553"/>
      <c r="M97" s="553"/>
      <c r="N97" s="554"/>
      <c r="O97" s="555"/>
      <c r="P97" s="555"/>
      <c r="Q97" s="555"/>
      <c r="R97" s="555"/>
      <c r="S97" s="555"/>
      <c r="T97" s="560" t="s">
        <v>66</v>
      </c>
      <c r="U97" s="560"/>
      <c r="V97" s="560"/>
      <c r="W97" s="560"/>
      <c r="X97" s="560"/>
      <c r="Y97" s="560"/>
      <c r="Z97" s="561" t="s">
        <v>92</v>
      </c>
      <c r="AA97" s="562"/>
      <c r="AB97" s="562"/>
      <c r="AC97" s="562"/>
      <c r="AD97" s="562"/>
      <c r="AE97" s="563"/>
      <c r="AF97" s="561" t="s">
        <v>76</v>
      </c>
      <c r="AG97" s="562"/>
      <c r="AH97" s="562"/>
      <c r="AI97" s="562"/>
      <c r="AJ97" s="562"/>
      <c r="AK97" s="563"/>
      <c r="AL97" s="560"/>
      <c r="AM97" s="560"/>
      <c r="AN97" s="560"/>
      <c r="AO97" s="560"/>
      <c r="AP97" s="560"/>
      <c r="AQ97" s="560"/>
      <c r="AR97" s="560"/>
      <c r="AS97" s="560"/>
      <c r="AT97" s="560"/>
      <c r="AU97" s="560"/>
      <c r="AV97" s="560"/>
      <c r="AW97" s="560"/>
      <c r="AX97" s="560"/>
      <c r="AY97" s="560"/>
      <c r="AZ97" s="564">
        <f>SUM(AZ98)</f>
        <v>113934</v>
      </c>
      <c r="BA97" s="564"/>
      <c r="BB97" s="564"/>
      <c r="BC97" s="564"/>
      <c r="BD97" s="564"/>
      <c r="BE97" s="564"/>
      <c r="BF97" s="564"/>
      <c r="BG97" s="564"/>
      <c r="BH97" s="564"/>
      <c r="BI97" s="564"/>
      <c r="BJ97" s="564"/>
      <c r="BK97" s="564"/>
      <c r="BL97" s="564"/>
      <c r="BM97" s="564"/>
      <c r="BN97" s="564"/>
      <c r="BO97" s="564"/>
      <c r="BP97" s="564"/>
      <c r="BQ97" s="564"/>
      <c r="BR97" s="564"/>
      <c r="BS97" s="564"/>
      <c r="BT97" s="564"/>
      <c r="BU97" s="564"/>
      <c r="BV97" s="564"/>
      <c r="BW97" s="564"/>
      <c r="BX97" s="564">
        <f>SUM(BX98)</f>
        <v>118491</v>
      </c>
      <c r="BY97" s="564"/>
      <c r="BZ97" s="564"/>
      <c r="CA97" s="564"/>
      <c r="CB97" s="564"/>
      <c r="CC97" s="564"/>
      <c r="CD97" s="564"/>
      <c r="CE97" s="564"/>
      <c r="CF97" s="564"/>
      <c r="CG97" s="564"/>
      <c r="CH97" s="564"/>
      <c r="CI97" s="564"/>
      <c r="CJ97" s="564"/>
      <c r="CK97" s="564"/>
      <c r="CL97" s="564"/>
      <c r="CM97" s="564"/>
      <c r="CN97" s="564"/>
      <c r="CO97" s="564"/>
      <c r="CP97" s="564"/>
      <c r="CQ97" s="564"/>
      <c r="CR97" s="564"/>
      <c r="CS97" s="564"/>
      <c r="CT97" s="564"/>
      <c r="CU97" s="564"/>
      <c r="CV97" s="564">
        <f>SUM(CV98)</f>
        <v>123231</v>
      </c>
      <c r="CW97" s="564"/>
      <c r="CX97" s="564"/>
      <c r="CY97" s="564"/>
      <c r="CZ97" s="564"/>
      <c r="DA97" s="564"/>
      <c r="DB97" s="564"/>
      <c r="DC97" s="564"/>
      <c r="DD97" s="564"/>
      <c r="DE97" s="564"/>
      <c r="DF97" s="564"/>
      <c r="DG97" s="564"/>
      <c r="DH97" s="564"/>
      <c r="DI97" s="564"/>
      <c r="DJ97" s="564"/>
      <c r="DK97" s="564"/>
      <c r="DL97" s="564"/>
      <c r="DM97" s="564"/>
      <c r="DN97" s="564"/>
      <c r="DO97" s="564"/>
      <c r="DP97" s="564"/>
      <c r="DQ97" s="564"/>
      <c r="DR97" s="564"/>
      <c r="DS97" s="564"/>
    </row>
    <row r="98" spans="1:123" ht="11.25" customHeight="1">
      <c r="A98" s="534" t="s">
        <v>119</v>
      </c>
      <c r="B98" s="491"/>
      <c r="C98" s="491"/>
      <c r="D98" s="491"/>
      <c r="E98" s="491"/>
      <c r="F98" s="491"/>
      <c r="G98" s="491"/>
      <c r="H98" s="491"/>
      <c r="I98" s="491"/>
      <c r="J98" s="491"/>
      <c r="K98" s="491"/>
      <c r="L98" s="491"/>
      <c r="M98" s="491"/>
      <c r="N98" s="535"/>
      <c r="O98" s="536"/>
      <c r="P98" s="536"/>
      <c r="Q98" s="536"/>
      <c r="R98" s="536"/>
      <c r="S98" s="536"/>
      <c r="T98" s="477" t="s">
        <v>66</v>
      </c>
      <c r="U98" s="477"/>
      <c r="V98" s="477"/>
      <c r="W98" s="477"/>
      <c r="X98" s="477"/>
      <c r="Y98" s="477"/>
      <c r="Z98" s="477" t="s">
        <v>92</v>
      </c>
      <c r="AA98" s="477"/>
      <c r="AB98" s="477"/>
      <c r="AC98" s="477"/>
      <c r="AD98" s="477"/>
      <c r="AE98" s="477"/>
      <c r="AF98" s="477" t="s">
        <v>130</v>
      </c>
      <c r="AG98" s="477"/>
      <c r="AH98" s="477"/>
      <c r="AI98" s="477"/>
      <c r="AJ98" s="477"/>
      <c r="AK98" s="477"/>
      <c r="AL98" s="477" t="s">
        <v>73</v>
      </c>
      <c r="AM98" s="477"/>
      <c r="AN98" s="477"/>
      <c r="AO98" s="477"/>
      <c r="AP98" s="477"/>
      <c r="AQ98" s="477"/>
      <c r="AR98" s="477" t="s">
        <v>82</v>
      </c>
      <c r="AS98" s="477"/>
      <c r="AT98" s="477"/>
      <c r="AU98" s="477"/>
      <c r="AV98" s="477"/>
      <c r="AW98" s="477"/>
      <c r="AX98" s="477"/>
      <c r="AY98" s="477"/>
      <c r="AZ98" s="499">
        <v>113934</v>
      </c>
      <c r="BA98" s="499"/>
      <c r="BB98" s="499"/>
      <c r="BC98" s="499"/>
      <c r="BD98" s="499"/>
      <c r="BE98" s="499"/>
      <c r="BF98" s="499"/>
      <c r="BG98" s="499"/>
      <c r="BH98" s="499"/>
      <c r="BI98" s="499"/>
      <c r="BJ98" s="499"/>
      <c r="BK98" s="499"/>
      <c r="BL98" s="499"/>
      <c r="BM98" s="499"/>
      <c r="BN98" s="499"/>
      <c r="BO98" s="499"/>
      <c r="BP98" s="499"/>
      <c r="BQ98" s="499"/>
      <c r="BR98" s="499"/>
      <c r="BS98" s="499"/>
      <c r="BT98" s="499"/>
      <c r="BU98" s="499"/>
      <c r="BV98" s="499"/>
      <c r="BW98" s="499"/>
      <c r="BX98" s="499">
        <v>118491</v>
      </c>
      <c r="BY98" s="499"/>
      <c r="BZ98" s="499"/>
      <c r="CA98" s="499"/>
      <c r="CB98" s="499"/>
      <c r="CC98" s="499"/>
      <c r="CD98" s="499"/>
      <c r="CE98" s="499"/>
      <c r="CF98" s="499"/>
      <c r="CG98" s="499"/>
      <c r="CH98" s="499"/>
      <c r="CI98" s="499"/>
      <c r="CJ98" s="499"/>
      <c r="CK98" s="499"/>
      <c r="CL98" s="499"/>
      <c r="CM98" s="499"/>
      <c r="CN98" s="499"/>
      <c r="CO98" s="499"/>
      <c r="CP98" s="499"/>
      <c r="CQ98" s="499"/>
      <c r="CR98" s="499"/>
      <c r="CS98" s="499"/>
      <c r="CT98" s="499"/>
      <c r="CU98" s="499"/>
      <c r="CV98" s="499">
        <v>123231</v>
      </c>
      <c r="CW98" s="499"/>
      <c r="CX98" s="499"/>
      <c r="CY98" s="499"/>
      <c r="CZ98" s="499"/>
      <c r="DA98" s="499"/>
      <c r="DB98" s="499"/>
      <c r="DC98" s="499"/>
      <c r="DD98" s="499"/>
      <c r="DE98" s="499"/>
      <c r="DF98" s="499"/>
      <c r="DG98" s="499"/>
      <c r="DH98" s="499"/>
      <c r="DI98" s="499"/>
      <c r="DJ98" s="499"/>
      <c r="DK98" s="499"/>
      <c r="DL98" s="499"/>
      <c r="DM98" s="499"/>
      <c r="DN98" s="499"/>
      <c r="DO98" s="499"/>
      <c r="DP98" s="499"/>
      <c r="DQ98" s="499"/>
      <c r="DR98" s="499"/>
      <c r="DS98" s="499"/>
    </row>
    <row r="99" spans="1:123" ht="72" customHeight="1">
      <c r="A99" s="552" t="s">
        <v>144</v>
      </c>
      <c r="B99" s="553"/>
      <c r="C99" s="553"/>
      <c r="D99" s="553"/>
      <c r="E99" s="553"/>
      <c r="F99" s="553"/>
      <c r="G99" s="553"/>
      <c r="H99" s="553"/>
      <c r="I99" s="553"/>
      <c r="J99" s="553"/>
      <c r="K99" s="553"/>
      <c r="L99" s="553"/>
      <c r="M99" s="553"/>
      <c r="N99" s="554"/>
      <c r="O99" s="555"/>
      <c r="P99" s="555"/>
      <c r="Q99" s="555"/>
      <c r="R99" s="555"/>
      <c r="S99" s="555"/>
      <c r="T99" s="560" t="s">
        <v>66</v>
      </c>
      <c r="U99" s="560"/>
      <c r="V99" s="560"/>
      <c r="W99" s="560"/>
      <c r="X99" s="560"/>
      <c r="Y99" s="560"/>
      <c r="Z99" s="561" t="s">
        <v>92</v>
      </c>
      <c r="AA99" s="562"/>
      <c r="AB99" s="562"/>
      <c r="AC99" s="562"/>
      <c r="AD99" s="562"/>
      <c r="AE99" s="563"/>
      <c r="AF99" s="561" t="s">
        <v>93</v>
      </c>
      <c r="AG99" s="562"/>
      <c r="AH99" s="562"/>
      <c r="AI99" s="562"/>
      <c r="AJ99" s="562"/>
      <c r="AK99" s="563"/>
      <c r="AL99" s="560"/>
      <c r="AM99" s="560"/>
      <c r="AN99" s="560"/>
      <c r="AO99" s="560"/>
      <c r="AP99" s="560"/>
      <c r="AQ99" s="560"/>
      <c r="AR99" s="560"/>
      <c r="AS99" s="560"/>
      <c r="AT99" s="560"/>
      <c r="AU99" s="560"/>
      <c r="AV99" s="560"/>
      <c r="AW99" s="560"/>
      <c r="AX99" s="560"/>
      <c r="AY99" s="560"/>
      <c r="AZ99" s="564">
        <f>SUM(AZ100:BH101)</f>
        <v>410130</v>
      </c>
      <c r="BA99" s="564"/>
      <c r="BB99" s="564"/>
      <c r="BC99" s="564"/>
      <c r="BD99" s="564"/>
      <c r="BE99" s="564"/>
      <c r="BF99" s="564"/>
      <c r="BG99" s="564"/>
      <c r="BH99" s="564"/>
      <c r="BI99" s="564"/>
      <c r="BJ99" s="564"/>
      <c r="BK99" s="564"/>
      <c r="BL99" s="564"/>
      <c r="BM99" s="564"/>
      <c r="BN99" s="564"/>
      <c r="BO99" s="564"/>
      <c r="BP99" s="564"/>
      <c r="BQ99" s="564"/>
      <c r="BR99" s="564"/>
      <c r="BS99" s="564"/>
      <c r="BT99" s="564"/>
      <c r="BU99" s="564"/>
      <c r="BV99" s="564"/>
      <c r="BW99" s="564"/>
      <c r="BX99" s="564">
        <f>SUM(BX100:CF101)</f>
        <v>410130</v>
      </c>
      <c r="BY99" s="564"/>
      <c r="BZ99" s="564"/>
      <c r="CA99" s="564"/>
      <c r="CB99" s="564"/>
      <c r="CC99" s="564"/>
      <c r="CD99" s="564"/>
      <c r="CE99" s="564"/>
      <c r="CF99" s="564"/>
      <c r="CG99" s="564"/>
      <c r="CH99" s="564"/>
      <c r="CI99" s="564"/>
      <c r="CJ99" s="564"/>
      <c r="CK99" s="564"/>
      <c r="CL99" s="564"/>
      <c r="CM99" s="564"/>
      <c r="CN99" s="564"/>
      <c r="CO99" s="564"/>
      <c r="CP99" s="564"/>
      <c r="CQ99" s="564"/>
      <c r="CR99" s="564"/>
      <c r="CS99" s="564"/>
      <c r="CT99" s="564"/>
      <c r="CU99" s="564"/>
      <c r="CV99" s="564">
        <f>SUM(CV100:DD101)</f>
        <v>410130</v>
      </c>
      <c r="CW99" s="564"/>
      <c r="CX99" s="564"/>
      <c r="CY99" s="564"/>
      <c r="CZ99" s="564"/>
      <c r="DA99" s="564"/>
      <c r="DB99" s="564"/>
      <c r="DC99" s="564"/>
      <c r="DD99" s="564"/>
      <c r="DE99" s="564"/>
      <c r="DF99" s="564"/>
      <c r="DG99" s="564"/>
      <c r="DH99" s="564"/>
      <c r="DI99" s="564"/>
      <c r="DJ99" s="564"/>
      <c r="DK99" s="564"/>
      <c r="DL99" s="564"/>
      <c r="DM99" s="564"/>
      <c r="DN99" s="564"/>
      <c r="DO99" s="564"/>
      <c r="DP99" s="564"/>
      <c r="DQ99" s="564"/>
      <c r="DR99" s="564"/>
      <c r="DS99" s="564"/>
    </row>
    <row r="100" spans="1:123" ht="11.25" customHeight="1">
      <c r="A100" s="534" t="s">
        <v>115</v>
      </c>
      <c r="B100" s="491"/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535"/>
      <c r="O100" s="536"/>
      <c r="P100" s="536"/>
      <c r="Q100" s="536"/>
      <c r="R100" s="536"/>
      <c r="S100" s="536"/>
      <c r="T100" s="477" t="s">
        <v>66</v>
      </c>
      <c r="U100" s="477"/>
      <c r="V100" s="477"/>
      <c r="W100" s="477"/>
      <c r="X100" s="477"/>
      <c r="Y100" s="477"/>
      <c r="Z100" s="477" t="s">
        <v>92</v>
      </c>
      <c r="AA100" s="477"/>
      <c r="AB100" s="477"/>
      <c r="AC100" s="477"/>
      <c r="AD100" s="477"/>
      <c r="AE100" s="477"/>
      <c r="AF100" s="477" t="s">
        <v>93</v>
      </c>
      <c r="AG100" s="477"/>
      <c r="AH100" s="477"/>
      <c r="AI100" s="477"/>
      <c r="AJ100" s="477"/>
      <c r="AK100" s="477"/>
      <c r="AL100" s="477" t="s">
        <v>69</v>
      </c>
      <c r="AM100" s="477"/>
      <c r="AN100" s="477"/>
      <c r="AO100" s="477"/>
      <c r="AP100" s="477"/>
      <c r="AQ100" s="477"/>
      <c r="AR100" s="477" t="s">
        <v>94</v>
      </c>
      <c r="AS100" s="477"/>
      <c r="AT100" s="477"/>
      <c r="AU100" s="477"/>
      <c r="AV100" s="477"/>
      <c r="AW100" s="477"/>
      <c r="AX100" s="477"/>
      <c r="AY100" s="477"/>
      <c r="AZ100" s="499">
        <v>315000</v>
      </c>
      <c r="BA100" s="499"/>
      <c r="BB100" s="499"/>
      <c r="BC100" s="499"/>
      <c r="BD100" s="499"/>
      <c r="BE100" s="499"/>
      <c r="BF100" s="499"/>
      <c r="BG100" s="499"/>
      <c r="BH100" s="499"/>
      <c r="BI100" s="499"/>
      <c r="BJ100" s="499"/>
      <c r="BK100" s="499"/>
      <c r="BL100" s="499"/>
      <c r="BM100" s="499"/>
      <c r="BN100" s="499"/>
      <c r="BO100" s="499"/>
      <c r="BP100" s="499"/>
      <c r="BQ100" s="499"/>
      <c r="BR100" s="499"/>
      <c r="BS100" s="499"/>
      <c r="BT100" s="499"/>
      <c r="BU100" s="499"/>
      <c r="BV100" s="499"/>
      <c r="BW100" s="499"/>
      <c r="BX100" s="499">
        <v>315000</v>
      </c>
      <c r="BY100" s="499"/>
      <c r="BZ100" s="499"/>
      <c r="CA100" s="499"/>
      <c r="CB100" s="499"/>
      <c r="CC100" s="499"/>
      <c r="CD100" s="499"/>
      <c r="CE100" s="499"/>
      <c r="CF100" s="499"/>
      <c r="CG100" s="499"/>
      <c r="CH100" s="499"/>
      <c r="CI100" s="499"/>
      <c r="CJ100" s="499"/>
      <c r="CK100" s="499"/>
      <c r="CL100" s="499"/>
      <c r="CM100" s="499"/>
      <c r="CN100" s="499"/>
      <c r="CO100" s="499"/>
      <c r="CP100" s="499"/>
      <c r="CQ100" s="499"/>
      <c r="CR100" s="499"/>
      <c r="CS100" s="499"/>
      <c r="CT100" s="499"/>
      <c r="CU100" s="499"/>
      <c r="CV100" s="499">
        <v>315000</v>
      </c>
      <c r="CW100" s="500"/>
      <c r="CX100" s="500"/>
      <c r="CY100" s="500"/>
      <c r="CZ100" s="500"/>
      <c r="DA100" s="500"/>
      <c r="DB100" s="500"/>
      <c r="DC100" s="500"/>
      <c r="DD100" s="500"/>
      <c r="DE100" s="499"/>
      <c r="DF100" s="499"/>
      <c r="DG100" s="499"/>
      <c r="DH100" s="499"/>
      <c r="DI100" s="499"/>
      <c r="DJ100" s="499"/>
      <c r="DK100" s="499"/>
      <c r="DL100" s="499"/>
      <c r="DM100" s="499"/>
      <c r="DN100" s="499"/>
      <c r="DO100" s="499"/>
      <c r="DP100" s="499"/>
      <c r="DQ100" s="499"/>
      <c r="DR100" s="499"/>
      <c r="DS100" s="499"/>
    </row>
    <row r="101" spans="1:123" ht="11.25" customHeight="1">
      <c r="A101" s="534" t="s">
        <v>118</v>
      </c>
      <c r="B101" s="491"/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535"/>
      <c r="O101" s="536"/>
      <c r="P101" s="536"/>
      <c r="Q101" s="536"/>
      <c r="R101" s="536"/>
      <c r="S101" s="536"/>
      <c r="T101" s="477" t="s">
        <v>66</v>
      </c>
      <c r="U101" s="477"/>
      <c r="V101" s="477"/>
      <c r="W101" s="477"/>
      <c r="X101" s="477"/>
      <c r="Y101" s="477"/>
      <c r="Z101" s="477" t="s">
        <v>92</v>
      </c>
      <c r="AA101" s="477"/>
      <c r="AB101" s="477"/>
      <c r="AC101" s="477"/>
      <c r="AD101" s="477"/>
      <c r="AE101" s="477"/>
      <c r="AF101" s="477" t="s">
        <v>93</v>
      </c>
      <c r="AG101" s="477"/>
      <c r="AH101" s="477"/>
      <c r="AI101" s="477"/>
      <c r="AJ101" s="477"/>
      <c r="AK101" s="477"/>
      <c r="AL101" s="507" t="s">
        <v>71</v>
      </c>
      <c r="AM101" s="508"/>
      <c r="AN101" s="508"/>
      <c r="AO101" s="508"/>
      <c r="AP101" s="508"/>
      <c r="AQ101" s="509"/>
      <c r="AR101" s="507" t="s">
        <v>72</v>
      </c>
      <c r="AS101" s="508"/>
      <c r="AT101" s="508"/>
      <c r="AU101" s="508"/>
      <c r="AV101" s="508"/>
      <c r="AW101" s="508"/>
      <c r="AX101" s="508"/>
      <c r="AY101" s="509"/>
      <c r="AZ101" s="499">
        <v>95130</v>
      </c>
      <c r="BA101" s="499"/>
      <c r="BB101" s="499"/>
      <c r="BC101" s="499"/>
      <c r="BD101" s="499"/>
      <c r="BE101" s="499"/>
      <c r="BF101" s="499"/>
      <c r="BG101" s="499"/>
      <c r="BH101" s="499"/>
      <c r="BI101" s="499"/>
      <c r="BJ101" s="499"/>
      <c r="BK101" s="499"/>
      <c r="BL101" s="499"/>
      <c r="BM101" s="499"/>
      <c r="BN101" s="499"/>
      <c r="BO101" s="499"/>
      <c r="BP101" s="499"/>
      <c r="BQ101" s="499"/>
      <c r="BR101" s="499"/>
      <c r="BS101" s="499"/>
      <c r="BT101" s="499"/>
      <c r="BU101" s="499"/>
      <c r="BV101" s="499"/>
      <c r="BW101" s="499"/>
      <c r="BX101" s="499">
        <v>95130</v>
      </c>
      <c r="BY101" s="499"/>
      <c r="BZ101" s="499"/>
      <c r="CA101" s="499"/>
      <c r="CB101" s="499"/>
      <c r="CC101" s="499"/>
      <c r="CD101" s="499"/>
      <c r="CE101" s="499"/>
      <c r="CF101" s="499"/>
      <c r="CG101" s="499"/>
      <c r="CH101" s="499"/>
      <c r="CI101" s="499"/>
      <c r="CJ101" s="499"/>
      <c r="CK101" s="499"/>
      <c r="CL101" s="499"/>
      <c r="CM101" s="499"/>
      <c r="CN101" s="499"/>
      <c r="CO101" s="499"/>
      <c r="CP101" s="499"/>
      <c r="CQ101" s="499"/>
      <c r="CR101" s="499"/>
      <c r="CS101" s="499"/>
      <c r="CT101" s="499"/>
      <c r="CU101" s="499"/>
      <c r="CV101" s="499">
        <v>95130</v>
      </c>
      <c r="CW101" s="500"/>
      <c r="CX101" s="500"/>
      <c r="CY101" s="500"/>
      <c r="CZ101" s="500"/>
      <c r="DA101" s="500"/>
      <c r="DB101" s="500"/>
      <c r="DC101" s="500"/>
      <c r="DD101" s="500"/>
      <c r="DE101" s="499"/>
      <c r="DF101" s="499"/>
      <c r="DG101" s="499"/>
      <c r="DH101" s="499"/>
      <c r="DI101" s="499"/>
      <c r="DJ101" s="499"/>
      <c r="DK101" s="499"/>
      <c r="DL101" s="499"/>
      <c r="DM101" s="499"/>
      <c r="DN101" s="499"/>
      <c r="DO101" s="499"/>
      <c r="DP101" s="499"/>
      <c r="DQ101" s="499"/>
      <c r="DR101" s="499"/>
      <c r="DS101" s="499"/>
    </row>
    <row r="102" spans="1:123" ht="93.75" customHeight="1">
      <c r="A102" s="566" t="s">
        <v>145</v>
      </c>
      <c r="B102" s="553"/>
      <c r="C102" s="553"/>
      <c r="D102" s="553"/>
      <c r="E102" s="553"/>
      <c r="F102" s="553"/>
      <c r="G102" s="553"/>
      <c r="H102" s="553"/>
      <c r="I102" s="553"/>
      <c r="J102" s="553"/>
      <c r="K102" s="553"/>
      <c r="L102" s="553"/>
      <c r="M102" s="553"/>
      <c r="N102" s="554"/>
      <c r="O102" s="555"/>
      <c r="P102" s="555"/>
      <c r="Q102" s="555"/>
      <c r="R102" s="555"/>
      <c r="S102" s="555"/>
      <c r="T102" s="560" t="s">
        <v>66</v>
      </c>
      <c r="U102" s="560"/>
      <c r="V102" s="560"/>
      <c r="W102" s="560"/>
      <c r="X102" s="560"/>
      <c r="Y102" s="560"/>
      <c r="Z102" s="561" t="s">
        <v>92</v>
      </c>
      <c r="AA102" s="562"/>
      <c r="AB102" s="562"/>
      <c r="AC102" s="562"/>
      <c r="AD102" s="562"/>
      <c r="AE102" s="563"/>
      <c r="AF102" s="561" t="s">
        <v>95</v>
      </c>
      <c r="AG102" s="562"/>
      <c r="AH102" s="562"/>
      <c r="AI102" s="562"/>
      <c r="AJ102" s="562"/>
      <c r="AK102" s="563"/>
      <c r="AL102" s="560"/>
      <c r="AM102" s="560"/>
      <c r="AN102" s="560"/>
      <c r="AO102" s="560"/>
      <c r="AP102" s="560"/>
      <c r="AQ102" s="560"/>
      <c r="AR102" s="560"/>
      <c r="AS102" s="560"/>
      <c r="AT102" s="560"/>
      <c r="AU102" s="560"/>
      <c r="AV102" s="560"/>
      <c r="AW102" s="560"/>
      <c r="AX102" s="560"/>
      <c r="AY102" s="560"/>
      <c r="AZ102" s="564">
        <f>AZ103</f>
        <v>388785</v>
      </c>
      <c r="BA102" s="564"/>
      <c r="BB102" s="564"/>
      <c r="BC102" s="564"/>
      <c r="BD102" s="564"/>
      <c r="BE102" s="564"/>
      <c r="BF102" s="564"/>
      <c r="BG102" s="564"/>
      <c r="BH102" s="564"/>
      <c r="BI102" s="564"/>
      <c r="BJ102" s="564"/>
      <c r="BK102" s="564"/>
      <c r="BL102" s="564"/>
      <c r="BM102" s="564"/>
      <c r="BN102" s="564"/>
      <c r="BO102" s="564"/>
      <c r="BP102" s="564"/>
      <c r="BQ102" s="564"/>
      <c r="BR102" s="564"/>
      <c r="BS102" s="564"/>
      <c r="BT102" s="564"/>
      <c r="BU102" s="564"/>
      <c r="BV102" s="564"/>
      <c r="BW102" s="564"/>
      <c r="BX102" s="564">
        <f>BX103</f>
        <v>388785</v>
      </c>
      <c r="BY102" s="564"/>
      <c r="BZ102" s="564"/>
      <c r="CA102" s="564"/>
      <c r="CB102" s="564"/>
      <c r="CC102" s="564"/>
      <c r="CD102" s="564"/>
      <c r="CE102" s="564"/>
      <c r="CF102" s="564"/>
      <c r="CG102" s="564"/>
      <c r="CH102" s="564"/>
      <c r="CI102" s="564"/>
      <c r="CJ102" s="564"/>
      <c r="CK102" s="564"/>
      <c r="CL102" s="564"/>
      <c r="CM102" s="564"/>
      <c r="CN102" s="564"/>
      <c r="CO102" s="564"/>
      <c r="CP102" s="564"/>
      <c r="CQ102" s="564"/>
      <c r="CR102" s="564"/>
      <c r="CS102" s="564"/>
      <c r="CT102" s="564"/>
      <c r="CU102" s="564"/>
      <c r="CV102" s="564">
        <f>CV103</f>
        <v>388785</v>
      </c>
      <c r="CW102" s="564"/>
      <c r="CX102" s="564"/>
      <c r="CY102" s="564"/>
      <c r="CZ102" s="564"/>
      <c r="DA102" s="564"/>
      <c r="DB102" s="564"/>
      <c r="DC102" s="564"/>
      <c r="DD102" s="564"/>
      <c r="DE102" s="564"/>
      <c r="DF102" s="564"/>
      <c r="DG102" s="564"/>
      <c r="DH102" s="564"/>
      <c r="DI102" s="564"/>
      <c r="DJ102" s="564"/>
      <c r="DK102" s="564"/>
      <c r="DL102" s="564"/>
      <c r="DM102" s="564"/>
      <c r="DN102" s="564"/>
      <c r="DO102" s="564"/>
      <c r="DP102" s="564"/>
      <c r="DQ102" s="564"/>
      <c r="DR102" s="564"/>
      <c r="DS102" s="564"/>
    </row>
    <row r="103" spans="1:123" ht="11.25" customHeight="1">
      <c r="A103" s="534" t="s">
        <v>119</v>
      </c>
      <c r="B103" s="491"/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535"/>
      <c r="O103" s="536"/>
      <c r="P103" s="536"/>
      <c r="Q103" s="536"/>
      <c r="R103" s="536"/>
      <c r="S103" s="536"/>
      <c r="T103" s="477" t="s">
        <v>66</v>
      </c>
      <c r="U103" s="477"/>
      <c r="V103" s="477"/>
      <c r="W103" s="477"/>
      <c r="X103" s="477"/>
      <c r="Y103" s="477"/>
      <c r="Z103" s="477" t="s">
        <v>92</v>
      </c>
      <c r="AA103" s="477"/>
      <c r="AB103" s="477"/>
      <c r="AC103" s="477"/>
      <c r="AD103" s="477"/>
      <c r="AE103" s="477"/>
      <c r="AF103" s="477" t="s">
        <v>95</v>
      </c>
      <c r="AG103" s="477"/>
      <c r="AH103" s="477"/>
      <c r="AI103" s="477"/>
      <c r="AJ103" s="477"/>
      <c r="AK103" s="477"/>
      <c r="AL103" s="477" t="s">
        <v>73</v>
      </c>
      <c r="AM103" s="477"/>
      <c r="AN103" s="477"/>
      <c r="AO103" s="477"/>
      <c r="AP103" s="477"/>
      <c r="AQ103" s="477"/>
      <c r="AR103" s="477" t="s">
        <v>82</v>
      </c>
      <c r="AS103" s="477"/>
      <c r="AT103" s="477"/>
      <c r="AU103" s="477"/>
      <c r="AV103" s="477"/>
      <c r="AW103" s="477"/>
      <c r="AX103" s="477"/>
      <c r="AY103" s="477"/>
      <c r="AZ103" s="499">
        <v>388785</v>
      </c>
      <c r="BA103" s="499"/>
      <c r="BB103" s="499"/>
      <c r="BC103" s="499"/>
      <c r="BD103" s="499"/>
      <c r="BE103" s="499"/>
      <c r="BF103" s="499"/>
      <c r="BG103" s="499"/>
      <c r="BH103" s="499"/>
      <c r="BI103" s="499"/>
      <c r="BJ103" s="499"/>
      <c r="BK103" s="499"/>
      <c r="BL103" s="499"/>
      <c r="BM103" s="499"/>
      <c r="BN103" s="499"/>
      <c r="BO103" s="499"/>
      <c r="BP103" s="499"/>
      <c r="BQ103" s="499"/>
      <c r="BR103" s="499"/>
      <c r="BS103" s="499"/>
      <c r="BT103" s="499"/>
      <c r="BU103" s="499"/>
      <c r="BV103" s="499"/>
      <c r="BW103" s="499"/>
      <c r="BX103" s="499">
        <v>388785</v>
      </c>
      <c r="BY103" s="499"/>
      <c r="BZ103" s="499"/>
      <c r="CA103" s="499"/>
      <c r="CB103" s="499"/>
      <c r="CC103" s="499"/>
      <c r="CD103" s="499"/>
      <c r="CE103" s="499"/>
      <c r="CF103" s="499"/>
      <c r="CG103" s="499"/>
      <c r="CH103" s="499"/>
      <c r="CI103" s="499"/>
      <c r="CJ103" s="499"/>
      <c r="CK103" s="499"/>
      <c r="CL103" s="499"/>
      <c r="CM103" s="499"/>
      <c r="CN103" s="499"/>
      <c r="CO103" s="499"/>
      <c r="CP103" s="499"/>
      <c r="CQ103" s="499"/>
      <c r="CR103" s="499"/>
      <c r="CS103" s="499"/>
      <c r="CT103" s="499"/>
      <c r="CU103" s="499"/>
      <c r="CV103" s="499">
        <v>388785</v>
      </c>
      <c r="CW103" s="499"/>
      <c r="CX103" s="499"/>
      <c r="CY103" s="499"/>
      <c r="CZ103" s="499"/>
      <c r="DA103" s="499"/>
      <c r="DB103" s="499"/>
      <c r="DC103" s="499"/>
      <c r="DD103" s="499"/>
      <c r="DE103" s="499"/>
      <c r="DF103" s="499"/>
      <c r="DG103" s="499"/>
      <c r="DH103" s="499"/>
      <c r="DI103" s="499"/>
      <c r="DJ103" s="499"/>
      <c r="DK103" s="499"/>
      <c r="DL103" s="499"/>
      <c r="DM103" s="499"/>
      <c r="DN103" s="499"/>
      <c r="DO103" s="499"/>
      <c r="DP103" s="499"/>
      <c r="DQ103" s="499"/>
      <c r="DR103" s="499"/>
      <c r="DS103" s="499"/>
    </row>
    <row r="104" spans="1:123" ht="192" customHeight="1">
      <c r="A104" s="566" t="s">
        <v>146</v>
      </c>
      <c r="B104" s="553"/>
      <c r="C104" s="553"/>
      <c r="D104" s="553"/>
      <c r="E104" s="553"/>
      <c r="F104" s="553"/>
      <c r="G104" s="553"/>
      <c r="H104" s="553"/>
      <c r="I104" s="553"/>
      <c r="J104" s="553"/>
      <c r="K104" s="553"/>
      <c r="L104" s="553"/>
      <c r="M104" s="553"/>
      <c r="N104" s="554"/>
      <c r="O104" s="555"/>
      <c r="P104" s="555"/>
      <c r="Q104" s="555"/>
      <c r="R104" s="555"/>
      <c r="S104" s="555"/>
      <c r="T104" s="560" t="s">
        <v>96</v>
      </c>
      <c r="U104" s="560"/>
      <c r="V104" s="560"/>
      <c r="W104" s="560"/>
      <c r="X104" s="560"/>
      <c r="Y104" s="560"/>
      <c r="Z104" s="561" t="s">
        <v>91</v>
      </c>
      <c r="AA104" s="562"/>
      <c r="AB104" s="562"/>
      <c r="AC104" s="562"/>
      <c r="AD104" s="562"/>
      <c r="AE104" s="563"/>
      <c r="AF104" s="561" t="s">
        <v>97</v>
      </c>
      <c r="AG104" s="562"/>
      <c r="AH104" s="562"/>
      <c r="AI104" s="562"/>
      <c r="AJ104" s="562"/>
      <c r="AK104" s="563"/>
      <c r="AL104" s="560"/>
      <c r="AM104" s="560"/>
      <c r="AN104" s="560"/>
      <c r="AO104" s="560"/>
      <c r="AP104" s="560"/>
      <c r="AQ104" s="560"/>
      <c r="AR104" s="560"/>
      <c r="AS104" s="560"/>
      <c r="AT104" s="560"/>
      <c r="AU104" s="560"/>
      <c r="AV104" s="560"/>
      <c r="AW104" s="560"/>
      <c r="AX104" s="560"/>
      <c r="AY104" s="560"/>
      <c r="AZ104" s="564">
        <f>SUM(AZ105:BH106)</f>
        <v>24600</v>
      </c>
      <c r="BA104" s="564"/>
      <c r="BB104" s="564"/>
      <c r="BC104" s="564"/>
      <c r="BD104" s="564"/>
      <c r="BE104" s="564"/>
      <c r="BF104" s="564"/>
      <c r="BG104" s="564"/>
      <c r="BH104" s="564"/>
      <c r="BI104" s="564"/>
      <c r="BJ104" s="564"/>
      <c r="BK104" s="564"/>
      <c r="BL104" s="564"/>
      <c r="BM104" s="564"/>
      <c r="BN104" s="564"/>
      <c r="BO104" s="564"/>
      <c r="BP104" s="564"/>
      <c r="BQ104" s="564"/>
      <c r="BR104" s="564"/>
      <c r="BS104" s="564"/>
      <c r="BT104" s="564"/>
      <c r="BU104" s="564"/>
      <c r="BV104" s="564"/>
      <c r="BW104" s="564"/>
      <c r="BX104" s="564">
        <f>SUM(BX105:CF106)</f>
        <v>24600</v>
      </c>
      <c r="BY104" s="564"/>
      <c r="BZ104" s="564"/>
      <c r="CA104" s="564"/>
      <c r="CB104" s="564"/>
      <c r="CC104" s="564"/>
      <c r="CD104" s="564"/>
      <c r="CE104" s="564"/>
      <c r="CF104" s="564"/>
      <c r="CG104" s="564"/>
      <c r="CH104" s="564"/>
      <c r="CI104" s="564"/>
      <c r="CJ104" s="564"/>
      <c r="CK104" s="564"/>
      <c r="CL104" s="564"/>
      <c r="CM104" s="564"/>
      <c r="CN104" s="564"/>
      <c r="CO104" s="564"/>
      <c r="CP104" s="564"/>
      <c r="CQ104" s="564"/>
      <c r="CR104" s="564"/>
      <c r="CS104" s="564"/>
      <c r="CT104" s="564"/>
      <c r="CU104" s="564"/>
      <c r="CV104" s="564">
        <f>SUM(CV105:DD106)</f>
        <v>24600</v>
      </c>
      <c r="CW104" s="564"/>
      <c r="CX104" s="564"/>
      <c r="CY104" s="564"/>
      <c r="CZ104" s="564"/>
      <c r="DA104" s="564"/>
      <c r="DB104" s="564"/>
      <c r="DC104" s="564"/>
      <c r="DD104" s="564"/>
      <c r="DE104" s="564"/>
      <c r="DF104" s="564"/>
      <c r="DG104" s="564"/>
      <c r="DH104" s="564"/>
      <c r="DI104" s="564"/>
      <c r="DJ104" s="564"/>
      <c r="DK104" s="564"/>
      <c r="DL104" s="564"/>
      <c r="DM104" s="564"/>
      <c r="DN104" s="564"/>
      <c r="DO104" s="564"/>
      <c r="DP104" s="564"/>
      <c r="DQ104" s="564"/>
      <c r="DR104" s="564"/>
      <c r="DS104" s="564"/>
    </row>
    <row r="105" spans="1:123" ht="19.5" customHeight="1">
      <c r="A105" s="534" t="s">
        <v>119</v>
      </c>
      <c r="B105" s="491"/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535"/>
      <c r="O105" s="536"/>
      <c r="P105" s="536"/>
      <c r="Q105" s="536"/>
      <c r="R105" s="536"/>
      <c r="S105" s="536"/>
      <c r="T105" s="477" t="s">
        <v>96</v>
      </c>
      <c r="U105" s="477"/>
      <c r="V105" s="477"/>
      <c r="W105" s="477"/>
      <c r="X105" s="477"/>
      <c r="Y105" s="477"/>
      <c r="Z105" s="477" t="s">
        <v>91</v>
      </c>
      <c r="AA105" s="477"/>
      <c r="AB105" s="477"/>
      <c r="AC105" s="477"/>
      <c r="AD105" s="477"/>
      <c r="AE105" s="477"/>
      <c r="AF105" s="477" t="s">
        <v>97</v>
      </c>
      <c r="AG105" s="477"/>
      <c r="AH105" s="477"/>
      <c r="AI105" s="477"/>
      <c r="AJ105" s="477"/>
      <c r="AK105" s="477"/>
      <c r="AL105" s="477" t="s">
        <v>73</v>
      </c>
      <c r="AM105" s="477"/>
      <c r="AN105" s="477"/>
      <c r="AO105" s="477"/>
      <c r="AP105" s="477"/>
      <c r="AQ105" s="477"/>
      <c r="AR105" s="477" t="s">
        <v>82</v>
      </c>
      <c r="AS105" s="477"/>
      <c r="AT105" s="477"/>
      <c r="AU105" s="477"/>
      <c r="AV105" s="477"/>
      <c r="AW105" s="477"/>
      <c r="AX105" s="477"/>
      <c r="AY105" s="477"/>
      <c r="AZ105" s="499">
        <v>17200</v>
      </c>
      <c r="BA105" s="499"/>
      <c r="BB105" s="499"/>
      <c r="BC105" s="499"/>
      <c r="BD105" s="499"/>
      <c r="BE105" s="499"/>
      <c r="BF105" s="499"/>
      <c r="BG105" s="499"/>
      <c r="BH105" s="499"/>
      <c r="BI105" s="499"/>
      <c r="BJ105" s="499"/>
      <c r="BK105" s="499"/>
      <c r="BL105" s="499"/>
      <c r="BM105" s="499"/>
      <c r="BN105" s="499"/>
      <c r="BO105" s="499"/>
      <c r="BP105" s="499"/>
      <c r="BQ105" s="499"/>
      <c r="BR105" s="499"/>
      <c r="BS105" s="499"/>
      <c r="BT105" s="499"/>
      <c r="BU105" s="499"/>
      <c r="BV105" s="499"/>
      <c r="BW105" s="499"/>
      <c r="BX105" s="499">
        <v>17200</v>
      </c>
      <c r="BY105" s="499"/>
      <c r="BZ105" s="499"/>
      <c r="CA105" s="499"/>
      <c r="CB105" s="499"/>
      <c r="CC105" s="499"/>
      <c r="CD105" s="499"/>
      <c r="CE105" s="499"/>
      <c r="CF105" s="499"/>
      <c r="CG105" s="499"/>
      <c r="CH105" s="499"/>
      <c r="CI105" s="499"/>
      <c r="CJ105" s="499"/>
      <c r="CK105" s="499"/>
      <c r="CL105" s="499"/>
      <c r="CM105" s="499"/>
      <c r="CN105" s="499"/>
      <c r="CO105" s="499"/>
      <c r="CP105" s="499"/>
      <c r="CQ105" s="499"/>
      <c r="CR105" s="499"/>
      <c r="CS105" s="499"/>
      <c r="CT105" s="499"/>
      <c r="CU105" s="499"/>
      <c r="CV105" s="499">
        <v>17200</v>
      </c>
      <c r="CW105" s="499"/>
      <c r="CX105" s="499"/>
      <c r="CY105" s="499"/>
      <c r="CZ105" s="499"/>
      <c r="DA105" s="499"/>
      <c r="DB105" s="499"/>
      <c r="DC105" s="499"/>
      <c r="DD105" s="499"/>
      <c r="DE105" s="499"/>
      <c r="DF105" s="499"/>
      <c r="DG105" s="499"/>
      <c r="DH105" s="499"/>
      <c r="DI105" s="499"/>
      <c r="DJ105" s="499"/>
      <c r="DK105" s="499"/>
      <c r="DL105" s="499"/>
      <c r="DM105" s="499"/>
      <c r="DN105" s="499"/>
      <c r="DO105" s="499"/>
      <c r="DP105" s="499"/>
      <c r="DQ105" s="499"/>
      <c r="DR105" s="499"/>
      <c r="DS105" s="499"/>
    </row>
    <row r="106" spans="1:123" ht="11.25" customHeight="1">
      <c r="A106" s="534" t="s">
        <v>119</v>
      </c>
      <c r="B106" s="491"/>
      <c r="C106" s="491"/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535"/>
      <c r="O106" s="536"/>
      <c r="P106" s="536"/>
      <c r="Q106" s="536"/>
      <c r="R106" s="536"/>
      <c r="S106" s="536"/>
      <c r="T106" s="477" t="s">
        <v>96</v>
      </c>
      <c r="U106" s="477"/>
      <c r="V106" s="477"/>
      <c r="W106" s="477"/>
      <c r="X106" s="477"/>
      <c r="Y106" s="477"/>
      <c r="Z106" s="477" t="s">
        <v>91</v>
      </c>
      <c r="AA106" s="477"/>
      <c r="AB106" s="477"/>
      <c r="AC106" s="477"/>
      <c r="AD106" s="477"/>
      <c r="AE106" s="477"/>
      <c r="AF106" s="477" t="s">
        <v>97</v>
      </c>
      <c r="AG106" s="477"/>
      <c r="AH106" s="477"/>
      <c r="AI106" s="477"/>
      <c r="AJ106" s="477"/>
      <c r="AK106" s="477"/>
      <c r="AL106" s="477" t="s">
        <v>73</v>
      </c>
      <c r="AM106" s="477"/>
      <c r="AN106" s="477"/>
      <c r="AO106" s="477"/>
      <c r="AP106" s="477"/>
      <c r="AQ106" s="477"/>
      <c r="AR106" s="477" t="s">
        <v>124</v>
      </c>
      <c r="AS106" s="477"/>
      <c r="AT106" s="477"/>
      <c r="AU106" s="477"/>
      <c r="AV106" s="477"/>
      <c r="AW106" s="477"/>
      <c r="AX106" s="477"/>
      <c r="AY106" s="477"/>
      <c r="AZ106" s="499">
        <v>7400</v>
      </c>
      <c r="BA106" s="499"/>
      <c r="BB106" s="499"/>
      <c r="BC106" s="499"/>
      <c r="BD106" s="499"/>
      <c r="BE106" s="499"/>
      <c r="BF106" s="499"/>
      <c r="BG106" s="499"/>
      <c r="BH106" s="499"/>
      <c r="BI106" s="499"/>
      <c r="BJ106" s="499"/>
      <c r="BK106" s="499"/>
      <c r="BL106" s="499"/>
      <c r="BM106" s="499"/>
      <c r="BN106" s="499"/>
      <c r="BO106" s="499"/>
      <c r="BP106" s="499"/>
      <c r="BQ106" s="499"/>
      <c r="BR106" s="499"/>
      <c r="BS106" s="499"/>
      <c r="BT106" s="499"/>
      <c r="BU106" s="499"/>
      <c r="BV106" s="499"/>
      <c r="BW106" s="499"/>
      <c r="BX106" s="499">
        <v>7400</v>
      </c>
      <c r="BY106" s="499"/>
      <c r="BZ106" s="499"/>
      <c r="CA106" s="499"/>
      <c r="CB106" s="499"/>
      <c r="CC106" s="499"/>
      <c r="CD106" s="499"/>
      <c r="CE106" s="499"/>
      <c r="CF106" s="499"/>
      <c r="CG106" s="499"/>
      <c r="CH106" s="499"/>
      <c r="CI106" s="499"/>
      <c r="CJ106" s="499"/>
      <c r="CK106" s="499"/>
      <c r="CL106" s="499"/>
      <c r="CM106" s="499"/>
      <c r="CN106" s="499"/>
      <c r="CO106" s="499"/>
      <c r="CP106" s="499"/>
      <c r="CQ106" s="499"/>
      <c r="CR106" s="499"/>
      <c r="CS106" s="499"/>
      <c r="CT106" s="499"/>
      <c r="CU106" s="499"/>
      <c r="CV106" s="499">
        <v>7400</v>
      </c>
      <c r="CW106" s="499"/>
      <c r="CX106" s="499"/>
      <c r="CY106" s="499"/>
      <c r="CZ106" s="499"/>
      <c r="DA106" s="499"/>
      <c r="DB106" s="499"/>
      <c r="DC106" s="499"/>
      <c r="DD106" s="499"/>
      <c r="DE106" s="499"/>
      <c r="DF106" s="499"/>
      <c r="DG106" s="499"/>
      <c r="DH106" s="499"/>
      <c r="DI106" s="499"/>
      <c r="DJ106" s="499"/>
      <c r="DK106" s="499"/>
      <c r="DL106" s="499"/>
      <c r="DM106" s="499"/>
      <c r="DN106" s="499"/>
      <c r="DO106" s="499"/>
      <c r="DP106" s="499"/>
      <c r="DQ106" s="499"/>
      <c r="DR106" s="499"/>
      <c r="DS106" s="499"/>
    </row>
    <row r="107" spans="1:123" ht="150.75" customHeight="1">
      <c r="A107" s="566" t="s">
        <v>147</v>
      </c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4"/>
      <c r="O107" s="555"/>
      <c r="P107" s="555"/>
      <c r="Q107" s="555"/>
      <c r="R107" s="555"/>
      <c r="S107" s="555"/>
      <c r="T107" s="560" t="s">
        <v>96</v>
      </c>
      <c r="U107" s="560"/>
      <c r="V107" s="560"/>
      <c r="W107" s="560"/>
      <c r="X107" s="560"/>
      <c r="Y107" s="560"/>
      <c r="Z107" s="561" t="s">
        <v>91</v>
      </c>
      <c r="AA107" s="562"/>
      <c r="AB107" s="562"/>
      <c r="AC107" s="562"/>
      <c r="AD107" s="562"/>
      <c r="AE107" s="563"/>
      <c r="AF107" s="561" t="s">
        <v>98</v>
      </c>
      <c r="AG107" s="562"/>
      <c r="AH107" s="562"/>
      <c r="AI107" s="562"/>
      <c r="AJ107" s="562"/>
      <c r="AK107" s="563"/>
      <c r="AL107" s="560"/>
      <c r="AM107" s="560"/>
      <c r="AN107" s="560"/>
      <c r="AO107" s="560"/>
      <c r="AP107" s="560"/>
      <c r="AQ107" s="560"/>
      <c r="AR107" s="560"/>
      <c r="AS107" s="560"/>
      <c r="AT107" s="560"/>
      <c r="AU107" s="560"/>
      <c r="AV107" s="560"/>
      <c r="AW107" s="560"/>
      <c r="AX107" s="560"/>
      <c r="AY107" s="560"/>
      <c r="AZ107" s="564">
        <f>SUM(AZ108:BH111)</f>
        <v>1295700</v>
      </c>
      <c r="BA107" s="564"/>
      <c r="BB107" s="564"/>
      <c r="BC107" s="564"/>
      <c r="BD107" s="564"/>
      <c r="BE107" s="564"/>
      <c r="BF107" s="564"/>
      <c r="BG107" s="564"/>
      <c r="BH107" s="564"/>
      <c r="BI107" s="564"/>
      <c r="BJ107" s="564"/>
      <c r="BK107" s="564"/>
      <c r="BL107" s="564"/>
      <c r="BM107" s="564"/>
      <c r="BN107" s="564"/>
      <c r="BO107" s="564"/>
      <c r="BP107" s="564"/>
      <c r="BQ107" s="564"/>
      <c r="BR107" s="564"/>
      <c r="BS107" s="564"/>
      <c r="BT107" s="564"/>
      <c r="BU107" s="564"/>
      <c r="BV107" s="564"/>
      <c r="BW107" s="564"/>
      <c r="BX107" s="564">
        <f>SUM(BX108:CF111)</f>
        <v>1295700</v>
      </c>
      <c r="BY107" s="564"/>
      <c r="BZ107" s="564"/>
      <c r="CA107" s="564"/>
      <c r="CB107" s="564"/>
      <c r="CC107" s="564"/>
      <c r="CD107" s="564"/>
      <c r="CE107" s="564"/>
      <c r="CF107" s="564"/>
      <c r="CG107" s="564"/>
      <c r="CH107" s="564"/>
      <c r="CI107" s="564"/>
      <c r="CJ107" s="564"/>
      <c r="CK107" s="564"/>
      <c r="CL107" s="564"/>
      <c r="CM107" s="564"/>
      <c r="CN107" s="564"/>
      <c r="CO107" s="564"/>
      <c r="CP107" s="564"/>
      <c r="CQ107" s="564"/>
      <c r="CR107" s="564"/>
      <c r="CS107" s="564"/>
      <c r="CT107" s="564"/>
      <c r="CU107" s="564"/>
      <c r="CV107" s="564">
        <f>SUM(CV108:DD111)</f>
        <v>1295700</v>
      </c>
      <c r="CW107" s="564"/>
      <c r="CX107" s="564"/>
      <c r="CY107" s="564"/>
      <c r="CZ107" s="564"/>
      <c r="DA107" s="564"/>
      <c r="DB107" s="564"/>
      <c r="DC107" s="564"/>
      <c r="DD107" s="564"/>
      <c r="DE107" s="564"/>
      <c r="DF107" s="564"/>
      <c r="DG107" s="564"/>
      <c r="DH107" s="564"/>
      <c r="DI107" s="564"/>
      <c r="DJ107" s="564"/>
      <c r="DK107" s="564"/>
      <c r="DL107" s="564"/>
      <c r="DM107" s="564"/>
      <c r="DN107" s="564"/>
      <c r="DO107" s="564"/>
      <c r="DP107" s="564"/>
      <c r="DQ107" s="564"/>
      <c r="DR107" s="564"/>
      <c r="DS107" s="564"/>
    </row>
    <row r="108" spans="1:123">
      <c r="A108" s="534" t="s">
        <v>115</v>
      </c>
      <c r="B108" s="491"/>
      <c r="C108" s="491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535"/>
      <c r="O108" s="536"/>
      <c r="P108" s="536"/>
      <c r="Q108" s="536"/>
      <c r="R108" s="536"/>
      <c r="S108" s="536"/>
      <c r="T108" s="477" t="s">
        <v>96</v>
      </c>
      <c r="U108" s="477"/>
      <c r="V108" s="477"/>
      <c r="W108" s="477"/>
      <c r="X108" s="477"/>
      <c r="Y108" s="477"/>
      <c r="Z108" s="477" t="s">
        <v>91</v>
      </c>
      <c r="AA108" s="477"/>
      <c r="AB108" s="477"/>
      <c r="AC108" s="477"/>
      <c r="AD108" s="477"/>
      <c r="AE108" s="477"/>
      <c r="AF108" s="477" t="s">
        <v>98</v>
      </c>
      <c r="AG108" s="477"/>
      <c r="AH108" s="477"/>
      <c r="AI108" s="477"/>
      <c r="AJ108" s="477"/>
      <c r="AK108" s="477"/>
      <c r="AL108" s="477" t="s">
        <v>69</v>
      </c>
      <c r="AM108" s="477"/>
      <c r="AN108" s="477"/>
      <c r="AO108" s="477"/>
      <c r="AP108" s="477"/>
      <c r="AQ108" s="477"/>
      <c r="AR108" s="477" t="s">
        <v>94</v>
      </c>
      <c r="AS108" s="477"/>
      <c r="AT108" s="477"/>
      <c r="AU108" s="477"/>
      <c r="AV108" s="477"/>
      <c r="AW108" s="477"/>
      <c r="AX108" s="477"/>
      <c r="AY108" s="477"/>
      <c r="AZ108" s="499">
        <v>104100</v>
      </c>
      <c r="BA108" s="499"/>
      <c r="BB108" s="499"/>
      <c r="BC108" s="499"/>
      <c r="BD108" s="499"/>
      <c r="BE108" s="499"/>
      <c r="BF108" s="499"/>
      <c r="BG108" s="499"/>
      <c r="BH108" s="499"/>
      <c r="BI108" s="499"/>
      <c r="BJ108" s="499"/>
      <c r="BK108" s="499"/>
      <c r="BL108" s="499"/>
      <c r="BM108" s="499"/>
      <c r="BN108" s="499"/>
      <c r="BO108" s="499"/>
      <c r="BP108" s="499"/>
      <c r="BQ108" s="499"/>
      <c r="BR108" s="499"/>
      <c r="BS108" s="499"/>
      <c r="BT108" s="499"/>
      <c r="BU108" s="499"/>
      <c r="BV108" s="499"/>
      <c r="BW108" s="499"/>
      <c r="BX108" s="499">
        <v>104100</v>
      </c>
      <c r="BY108" s="499"/>
      <c r="BZ108" s="499"/>
      <c r="CA108" s="499"/>
      <c r="CB108" s="499"/>
      <c r="CC108" s="499"/>
      <c r="CD108" s="499"/>
      <c r="CE108" s="499"/>
      <c r="CF108" s="499"/>
      <c r="CG108" s="499"/>
      <c r="CH108" s="499"/>
      <c r="CI108" s="499"/>
      <c r="CJ108" s="499"/>
      <c r="CK108" s="499"/>
      <c r="CL108" s="499"/>
      <c r="CM108" s="499"/>
      <c r="CN108" s="499"/>
      <c r="CO108" s="499"/>
      <c r="CP108" s="499"/>
      <c r="CQ108" s="499"/>
      <c r="CR108" s="499"/>
      <c r="CS108" s="499"/>
      <c r="CT108" s="499"/>
      <c r="CU108" s="499"/>
      <c r="CV108" s="499">
        <v>104100</v>
      </c>
      <c r="CW108" s="500"/>
      <c r="CX108" s="500"/>
      <c r="CY108" s="500"/>
      <c r="CZ108" s="500"/>
      <c r="DA108" s="500"/>
      <c r="DB108" s="500"/>
      <c r="DC108" s="500"/>
      <c r="DD108" s="500"/>
      <c r="DE108" s="499"/>
      <c r="DF108" s="499"/>
      <c r="DG108" s="499"/>
      <c r="DH108" s="499"/>
      <c r="DI108" s="499"/>
      <c r="DJ108" s="499"/>
      <c r="DK108" s="499"/>
      <c r="DL108" s="499"/>
      <c r="DM108" s="499"/>
      <c r="DN108" s="499"/>
      <c r="DO108" s="499"/>
      <c r="DP108" s="499"/>
      <c r="DQ108" s="499"/>
      <c r="DR108" s="499"/>
      <c r="DS108" s="499"/>
    </row>
    <row r="109" spans="1:123">
      <c r="A109" s="534" t="s">
        <v>118</v>
      </c>
      <c r="B109" s="491"/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535"/>
      <c r="O109" s="536"/>
      <c r="P109" s="536"/>
      <c r="Q109" s="536"/>
      <c r="R109" s="536"/>
      <c r="S109" s="536"/>
      <c r="T109" s="477" t="s">
        <v>96</v>
      </c>
      <c r="U109" s="477"/>
      <c r="V109" s="477"/>
      <c r="W109" s="477"/>
      <c r="X109" s="477"/>
      <c r="Y109" s="477"/>
      <c r="Z109" s="477" t="s">
        <v>91</v>
      </c>
      <c r="AA109" s="477"/>
      <c r="AB109" s="477"/>
      <c r="AC109" s="477"/>
      <c r="AD109" s="477"/>
      <c r="AE109" s="477"/>
      <c r="AF109" s="477" t="s">
        <v>98</v>
      </c>
      <c r="AG109" s="477"/>
      <c r="AH109" s="477"/>
      <c r="AI109" s="477"/>
      <c r="AJ109" s="477"/>
      <c r="AK109" s="477"/>
      <c r="AL109" s="507" t="s">
        <v>71</v>
      </c>
      <c r="AM109" s="508"/>
      <c r="AN109" s="508"/>
      <c r="AO109" s="508"/>
      <c r="AP109" s="508"/>
      <c r="AQ109" s="509"/>
      <c r="AR109" s="507" t="s">
        <v>72</v>
      </c>
      <c r="AS109" s="508"/>
      <c r="AT109" s="508"/>
      <c r="AU109" s="508"/>
      <c r="AV109" s="508"/>
      <c r="AW109" s="508"/>
      <c r="AX109" s="508"/>
      <c r="AY109" s="509"/>
      <c r="AZ109" s="499">
        <v>31400</v>
      </c>
      <c r="BA109" s="499"/>
      <c r="BB109" s="499"/>
      <c r="BC109" s="499"/>
      <c r="BD109" s="499"/>
      <c r="BE109" s="499"/>
      <c r="BF109" s="499"/>
      <c r="BG109" s="499"/>
      <c r="BH109" s="499"/>
      <c r="BI109" s="499"/>
      <c r="BJ109" s="499"/>
      <c r="BK109" s="499"/>
      <c r="BL109" s="499"/>
      <c r="BM109" s="499"/>
      <c r="BN109" s="499"/>
      <c r="BO109" s="499"/>
      <c r="BP109" s="499"/>
      <c r="BQ109" s="499"/>
      <c r="BR109" s="499"/>
      <c r="BS109" s="499"/>
      <c r="BT109" s="499"/>
      <c r="BU109" s="499"/>
      <c r="BV109" s="499"/>
      <c r="BW109" s="499"/>
      <c r="BX109" s="499">
        <v>31400</v>
      </c>
      <c r="BY109" s="499"/>
      <c r="BZ109" s="499"/>
      <c r="CA109" s="499"/>
      <c r="CB109" s="499"/>
      <c r="CC109" s="499"/>
      <c r="CD109" s="499"/>
      <c r="CE109" s="499"/>
      <c r="CF109" s="499"/>
      <c r="CG109" s="499"/>
      <c r="CH109" s="499"/>
      <c r="CI109" s="499"/>
      <c r="CJ109" s="499"/>
      <c r="CK109" s="499"/>
      <c r="CL109" s="499"/>
      <c r="CM109" s="499"/>
      <c r="CN109" s="499"/>
      <c r="CO109" s="499"/>
      <c r="CP109" s="499"/>
      <c r="CQ109" s="499"/>
      <c r="CR109" s="499"/>
      <c r="CS109" s="499"/>
      <c r="CT109" s="499"/>
      <c r="CU109" s="499"/>
      <c r="CV109" s="499">
        <v>31400</v>
      </c>
      <c r="CW109" s="500"/>
      <c r="CX109" s="500"/>
      <c r="CY109" s="500"/>
      <c r="CZ109" s="500"/>
      <c r="DA109" s="500"/>
      <c r="DB109" s="500"/>
      <c r="DC109" s="500"/>
      <c r="DD109" s="500"/>
      <c r="DE109" s="499"/>
      <c r="DF109" s="499"/>
      <c r="DG109" s="499"/>
      <c r="DH109" s="499"/>
      <c r="DI109" s="499"/>
      <c r="DJ109" s="499"/>
      <c r="DK109" s="499"/>
      <c r="DL109" s="499"/>
      <c r="DM109" s="499"/>
      <c r="DN109" s="499"/>
      <c r="DO109" s="499"/>
      <c r="DP109" s="499"/>
      <c r="DQ109" s="499"/>
      <c r="DR109" s="499"/>
      <c r="DS109" s="499"/>
    </row>
    <row r="110" spans="1:123" ht="11.25" customHeight="1">
      <c r="A110" s="534" t="s">
        <v>119</v>
      </c>
      <c r="B110" s="491"/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535"/>
      <c r="O110" s="536"/>
      <c r="P110" s="536"/>
      <c r="Q110" s="536"/>
      <c r="R110" s="536"/>
      <c r="S110" s="536"/>
      <c r="T110" s="477" t="s">
        <v>96</v>
      </c>
      <c r="U110" s="477"/>
      <c r="V110" s="477"/>
      <c r="W110" s="477"/>
      <c r="X110" s="477"/>
      <c r="Y110" s="477"/>
      <c r="Z110" s="477" t="s">
        <v>91</v>
      </c>
      <c r="AA110" s="477"/>
      <c r="AB110" s="477"/>
      <c r="AC110" s="477"/>
      <c r="AD110" s="477"/>
      <c r="AE110" s="477"/>
      <c r="AF110" s="477" t="s">
        <v>98</v>
      </c>
      <c r="AG110" s="477"/>
      <c r="AH110" s="477"/>
      <c r="AI110" s="477"/>
      <c r="AJ110" s="477"/>
      <c r="AK110" s="477"/>
      <c r="AL110" s="477" t="s">
        <v>73</v>
      </c>
      <c r="AM110" s="477"/>
      <c r="AN110" s="477"/>
      <c r="AO110" s="477"/>
      <c r="AP110" s="477"/>
      <c r="AQ110" s="477"/>
      <c r="AR110" s="477" t="s">
        <v>82</v>
      </c>
      <c r="AS110" s="477"/>
      <c r="AT110" s="477"/>
      <c r="AU110" s="477"/>
      <c r="AV110" s="477"/>
      <c r="AW110" s="477"/>
      <c r="AX110" s="477"/>
      <c r="AY110" s="477"/>
      <c r="AZ110" s="499">
        <v>1042200</v>
      </c>
      <c r="BA110" s="499"/>
      <c r="BB110" s="499"/>
      <c r="BC110" s="499"/>
      <c r="BD110" s="499"/>
      <c r="BE110" s="499"/>
      <c r="BF110" s="499"/>
      <c r="BG110" s="499"/>
      <c r="BH110" s="499"/>
      <c r="BI110" s="499"/>
      <c r="BJ110" s="499"/>
      <c r="BK110" s="499"/>
      <c r="BL110" s="499"/>
      <c r="BM110" s="499"/>
      <c r="BN110" s="499"/>
      <c r="BO110" s="499"/>
      <c r="BP110" s="499"/>
      <c r="BQ110" s="499"/>
      <c r="BR110" s="499"/>
      <c r="BS110" s="499"/>
      <c r="BT110" s="499"/>
      <c r="BU110" s="499"/>
      <c r="BV110" s="499"/>
      <c r="BW110" s="499"/>
      <c r="BX110" s="499">
        <v>1042200</v>
      </c>
      <c r="BY110" s="499"/>
      <c r="BZ110" s="499"/>
      <c r="CA110" s="499"/>
      <c r="CB110" s="499"/>
      <c r="CC110" s="499"/>
      <c r="CD110" s="499"/>
      <c r="CE110" s="499"/>
      <c r="CF110" s="499"/>
      <c r="CG110" s="499"/>
      <c r="CH110" s="499"/>
      <c r="CI110" s="499"/>
      <c r="CJ110" s="499"/>
      <c r="CK110" s="499"/>
      <c r="CL110" s="499"/>
      <c r="CM110" s="499"/>
      <c r="CN110" s="499"/>
      <c r="CO110" s="499"/>
      <c r="CP110" s="499"/>
      <c r="CQ110" s="499"/>
      <c r="CR110" s="499"/>
      <c r="CS110" s="499"/>
      <c r="CT110" s="499"/>
      <c r="CU110" s="499"/>
      <c r="CV110" s="499">
        <v>1042200</v>
      </c>
      <c r="CW110" s="500"/>
      <c r="CX110" s="500"/>
      <c r="CY110" s="500"/>
      <c r="CZ110" s="500"/>
      <c r="DA110" s="500"/>
      <c r="DB110" s="500"/>
      <c r="DC110" s="500"/>
      <c r="DD110" s="500"/>
      <c r="DE110" s="499"/>
      <c r="DF110" s="499"/>
      <c r="DG110" s="499"/>
      <c r="DH110" s="499"/>
      <c r="DI110" s="499"/>
      <c r="DJ110" s="499"/>
      <c r="DK110" s="499"/>
      <c r="DL110" s="499"/>
      <c r="DM110" s="499"/>
      <c r="DN110" s="499"/>
      <c r="DO110" s="499"/>
      <c r="DP110" s="499"/>
      <c r="DQ110" s="499"/>
      <c r="DR110" s="499"/>
      <c r="DS110" s="499"/>
    </row>
    <row r="111" spans="1:123" ht="34.5" customHeight="1">
      <c r="A111" s="534" t="s">
        <v>148</v>
      </c>
      <c r="B111" s="491"/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535"/>
      <c r="O111" s="536"/>
      <c r="P111" s="536"/>
      <c r="Q111" s="536"/>
      <c r="R111" s="536"/>
      <c r="S111" s="536"/>
      <c r="T111" s="477" t="s">
        <v>96</v>
      </c>
      <c r="U111" s="477"/>
      <c r="V111" s="477"/>
      <c r="W111" s="477"/>
      <c r="X111" s="477"/>
      <c r="Y111" s="477"/>
      <c r="Z111" s="477" t="s">
        <v>91</v>
      </c>
      <c r="AA111" s="477"/>
      <c r="AB111" s="477"/>
      <c r="AC111" s="477"/>
      <c r="AD111" s="477"/>
      <c r="AE111" s="477"/>
      <c r="AF111" s="477" t="s">
        <v>98</v>
      </c>
      <c r="AG111" s="477"/>
      <c r="AH111" s="477"/>
      <c r="AI111" s="477"/>
      <c r="AJ111" s="477"/>
      <c r="AK111" s="477"/>
      <c r="AL111" s="477" t="s">
        <v>99</v>
      </c>
      <c r="AM111" s="477"/>
      <c r="AN111" s="477"/>
      <c r="AO111" s="477"/>
      <c r="AP111" s="477"/>
      <c r="AQ111" s="477"/>
      <c r="AR111" s="477" t="s">
        <v>100</v>
      </c>
      <c r="AS111" s="477"/>
      <c r="AT111" s="477"/>
      <c r="AU111" s="477"/>
      <c r="AV111" s="477"/>
      <c r="AW111" s="477"/>
      <c r="AX111" s="477"/>
      <c r="AY111" s="477"/>
      <c r="AZ111" s="499">
        <v>118000</v>
      </c>
      <c r="BA111" s="499"/>
      <c r="BB111" s="499"/>
      <c r="BC111" s="499"/>
      <c r="BD111" s="499"/>
      <c r="BE111" s="499"/>
      <c r="BF111" s="499"/>
      <c r="BG111" s="499"/>
      <c r="BH111" s="499"/>
      <c r="BI111" s="499"/>
      <c r="BJ111" s="499"/>
      <c r="BK111" s="499"/>
      <c r="BL111" s="499"/>
      <c r="BM111" s="499"/>
      <c r="BN111" s="499"/>
      <c r="BO111" s="499"/>
      <c r="BP111" s="499"/>
      <c r="BQ111" s="499"/>
      <c r="BR111" s="499"/>
      <c r="BS111" s="499"/>
      <c r="BT111" s="499"/>
      <c r="BU111" s="499"/>
      <c r="BV111" s="499"/>
      <c r="BW111" s="499"/>
      <c r="BX111" s="499">
        <v>118000</v>
      </c>
      <c r="BY111" s="499"/>
      <c r="BZ111" s="499"/>
      <c r="CA111" s="499"/>
      <c r="CB111" s="499"/>
      <c r="CC111" s="499"/>
      <c r="CD111" s="499"/>
      <c r="CE111" s="499"/>
      <c r="CF111" s="499"/>
      <c r="CG111" s="499"/>
      <c r="CH111" s="499"/>
      <c r="CI111" s="499"/>
      <c r="CJ111" s="499"/>
      <c r="CK111" s="499"/>
      <c r="CL111" s="499"/>
      <c r="CM111" s="499"/>
      <c r="CN111" s="499"/>
      <c r="CO111" s="499"/>
      <c r="CP111" s="499"/>
      <c r="CQ111" s="499"/>
      <c r="CR111" s="499"/>
      <c r="CS111" s="499"/>
      <c r="CT111" s="499"/>
      <c r="CU111" s="499"/>
      <c r="CV111" s="499">
        <v>118000</v>
      </c>
      <c r="CW111" s="500"/>
      <c r="CX111" s="500"/>
      <c r="CY111" s="500"/>
      <c r="CZ111" s="500"/>
      <c r="DA111" s="500"/>
      <c r="DB111" s="500"/>
      <c r="DC111" s="500"/>
      <c r="DD111" s="500"/>
      <c r="DE111" s="499"/>
      <c r="DF111" s="499"/>
      <c r="DG111" s="499"/>
      <c r="DH111" s="499"/>
      <c r="DI111" s="499"/>
      <c r="DJ111" s="499"/>
      <c r="DK111" s="499"/>
      <c r="DL111" s="499"/>
      <c r="DM111" s="499"/>
      <c r="DN111" s="499"/>
      <c r="DO111" s="499"/>
      <c r="DP111" s="499"/>
      <c r="DQ111" s="499"/>
      <c r="DR111" s="499"/>
      <c r="DS111" s="499"/>
    </row>
    <row r="112" spans="1:123" ht="194.25" customHeight="1">
      <c r="A112" s="552" t="s">
        <v>149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4"/>
      <c r="O112" s="555"/>
      <c r="P112" s="555"/>
      <c r="Q112" s="555"/>
      <c r="R112" s="555"/>
      <c r="S112" s="555"/>
      <c r="T112" s="560" t="s">
        <v>96</v>
      </c>
      <c r="U112" s="560"/>
      <c r="V112" s="560"/>
      <c r="W112" s="560"/>
      <c r="X112" s="560"/>
      <c r="Y112" s="560"/>
      <c r="Z112" s="561" t="s">
        <v>91</v>
      </c>
      <c r="AA112" s="562"/>
      <c r="AB112" s="562"/>
      <c r="AC112" s="562"/>
      <c r="AD112" s="562"/>
      <c r="AE112" s="563"/>
      <c r="AF112" s="561" t="s">
        <v>101</v>
      </c>
      <c r="AG112" s="562"/>
      <c r="AH112" s="562"/>
      <c r="AI112" s="562"/>
      <c r="AJ112" s="562"/>
      <c r="AK112" s="563"/>
      <c r="AL112" s="560"/>
      <c r="AM112" s="560"/>
      <c r="AN112" s="560"/>
      <c r="AO112" s="560"/>
      <c r="AP112" s="560"/>
      <c r="AQ112" s="560"/>
      <c r="AR112" s="560"/>
      <c r="AS112" s="560"/>
      <c r="AT112" s="560"/>
      <c r="AU112" s="560"/>
      <c r="AV112" s="560"/>
      <c r="AW112" s="560"/>
      <c r="AX112" s="560"/>
      <c r="AY112" s="560"/>
      <c r="AZ112" s="564">
        <f>SUM(AZ113)</f>
        <v>452493</v>
      </c>
      <c r="BA112" s="564"/>
      <c r="BB112" s="564"/>
      <c r="BC112" s="564"/>
      <c r="BD112" s="564"/>
      <c r="BE112" s="564"/>
      <c r="BF112" s="564"/>
      <c r="BG112" s="564"/>
      <c r="BH112" s="564"/>
      <c r="BI112" s="564"/>
      <c r="BJ112" s="564"/>
      <c r="BK112" s="564"/>
      <c r="BL112" s="564"/>
      <c r="BM112" s="564"/>
      <c r="BN112" s="564"/>
      <c r="BO112" s="564"/>
      <c r="BP112" s="564"/>
      <c r="BQ112" s="564"/>
      <c r="BR112" s="564"/>
      <c r="BS112" s="564"/>
      <c r="BT112" s="564"/>
      <c r="BU112" s="564"/>
      <c r="BV112" s="564"/>
      <c r="BW112" s="564"/>
      <c r="BX112" s="564">
        <f>SUM(BX113)</f>
        <v>458486</v>
      </c>
      <c r="BY112" s="564"/>
      <c r="BZ112" s="564"/>
      <c r="CA112" s="564"/>
      <c r="CB112" s="564"/>
      <c r="CC112" s="564"/>
      <c r="CD112" s="564"/>
      <c r="CE112" s="564"/>
      <c r="CF112" s="564"/>
      <c r="CG112" s="564"/>
      <c r="CH112" s="564"/>
      <c r="CI112" s="564"/>
      <c r="CJ112" s="564"/>
      <c r="CK112" s="564"/>
      <c r="CL112" s="564"/>
      <c r="CM112" s="564"/>
      <c r="CN112" s="564"/>
      <c r="CO112" s="564"/>
      <c r="CP112" s="564"/>
      <c r="CQ112" s="564"/>
      <c r="CR112" s="564"/>
      <c r="CS112" s="564"/>
      <c r="CT112" s="564"/>
      <c r="CU112" s="564"/>
      <c r="CV112" s="564">
        <f>SUM(CV113)</f>
        <v>140842</v>
      </c>
      <c r="CW112" s="564"/>
      <c r="CX112" s="564"/>
      <c r="CY112" s="564"/>
      <c r="CZ112" s="564"/>
      <c r="DA112" s="564"/>
      <c r="DB112" s="564"/>
      <c r="DC112" s="564"/>
      <c r="DD112" s="564"/>
      <c r="DE112" s="564"/>
      <c r="DF112" s="564"/>
      <c r="DG112" s="564"/>
      <c r="DH112" s="564"/>
      <c r="DI112" s="564"/>
      <c r="DJ112" s="564"/>
      <c r="DK112" s="564"/>
      <c r="DL112" s="564"/>
      <c r="DM112" s="564"/>
      <c r="DN112" s="564"/>
      <c r="DO112" s="564"/>
      <c r="DP112" s="564"/>
      <c r="DQ112" s="564"/>
      <c r="DR112" s="564"/>
      <c r="DS112" s="564"/>
    </row>
    <row r="113" spans="1:145">
      <c r="A113" s="534" t="s">
        <v>119</v>
      </c>
      <c r="B113" s="491"/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535"/>
      <c r="O113" s="536"/>
      <c r="P113" s="536"/>
      <c r="Q113" s="536"/>
      <c r="R113" s="536"/>
      <c r="S113" s="536"/>
      <c r="T113" s="477" t="s">
        <v>96</v>
      </c>
      <c r="U113" s="477"/>
      <c r="V113" s="477"/>
      <c r="W113" s="477"/>
      <c r="X113" s="477"/>
      <c r="Y113" s="477"/>
      <c r="Z113" s="477" t="s">
        <v>91</v>
      </c>
      <c r="AA113" s="477"/>
      <c r="AB113" s="477"/>
      <c r="AC113" s="477"/>
      <c r="AD113" s="477"/>
      <c r="AE113" s="477"/>
      <c r="AF113" s="477" t="s">
        <v>101</v>
      </c>
      <c r="AG113" s="477"/>
      <c r="AH113" s="477"/>
      <c r="AI113" s="477"/>
      <c r="AJ113" s="477"/>
      <c r="AK113" s="477"/>
      <c r="AL113" s="477" t="s">
        <v>73</v>
      </c>
      <c r="AM113" s="477"/>
      <c r="AN113" s="477"/>
      <c r="AO113" s="477"/>
      <c r="AP113" s="477"/>
      <c r="AQ113" s="477"/>
      <c r="AR113" s="477" t="s">
        <v>102</v>
      </c>
      <c r="AS113" s="477"/>
      <c r="AT113" s="477"/>
      <c r="AU113" s="477"/>
      <c r="AV113" s="477"/>
      <c r="AW113" s="477"/>
      <c r="AX113" s="477"/>
      <c r="AY113" s="477"/>
      <c r="AZ113" s="499">
        <v>452493</v>
      </c>
      <c r="BA113" s="499"/>
      <c r="BB113" s="499"/>
      <c r="BC113" s="499"/>
      <c r="BD113" s="499"/>
      <c r="BE113" s="499"/>
      <c r="BF113" s="499"/>
      <c r="BG113" s="499"/>
      <c r="BH113" s="499"/>
      <c r="BI113" s="499"/>
      <c r="BJ113" s="499"/>
      <c r="BK113" s="499"/>
      <c r="BL113" s="499"/>
      <c r="BM113" s="499"/>
      <c r="BN113" s="499"/>
      <c r="BO113" s="499"/>
      <c r="BP113" s="499"/>
      <c r="BQ113" s="499"/>
      <c r="BR113" s="499"/>
      <c r="BS113" s="499"/>
      <c r="BT113" s="499"/>
      <c r="BU113" s="499"/>
      <c r="BV113" s="499"/>
      <c r="BW113" s="499"/>
      <c r="BX113" s="499">
        <v>458486</v>
      </c>
      <c r="BY113" s="499"/>
      <c r="BZ113" s="499"/>
      <c r="CA113" s="499"/>
      <c r="CB113" s="499"/>
      <c r="CC113" s="499"/>
      <c r="CD113" s="499"/>
      <c r="CE113" s="499"/>
      <c r="CF113" s="499"/>
      <c r="CG113" s="499"/>
      <c r="CH113" s="499"/>
      <c r="CI113" s="499"/>
      <c r="CJ113" s="499"/>
      <c r="CK113" s="499"/>
      <c r="CL113" s="499"/>
      <c r="CM113" s="499"/>
      <c r="CN113" s="499"/>
      <c r="CO113" s="499"/>
      <c r="CP113" s="499"/>
      <c r="CQ113" s="499"/>
      <c r="CR113" s="499"/>
      <c r="CS113" s="499"/>
      <c r="CT113" s="499"/>
      <c r="CU113" s="499"/>
      <c r="CV113" s="499">
        <v>140842</v>
      </c>
      <c r="CW113" s="499"/>
      <c r="CX113" s="499"/>
      <c r="CY113" s="499"/>
      <c r="CZ113" s="499"/>
      <c r="DA113" s="499"/>
      <c r="DB113" s="499"/>
      <c r="DC113" s="499"/>
      <c r="DD113" s="499"/>
      <c r="DE113" s="499"/>
      <c r="DF113" s="499"/>
      <c r="DG113" s="499"/>
      <c r="DH113" s="499"/>
      <c r="DI113" s="499"/>
      <c r="DJ113" s="499"/>
      <c r="DK113" s="499"/>
      <c r="DL113" s="499"/>
      <c r="DM113" s="499"/>
      <c r="DN113" s="499"/>
      <c r="DO113" s="499"/>
      <c r="DP113" s="499"/>
      <c r="DQ113" s="499"/>
      <c r="DR113" s="499"/>
      <c r="DS113" s="499"/>
    </row>
    <row r="114" spans="1:145" ht="186" customHeight="1">
      <c r="A114" s="552" t="s">
        <v>150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4"/>
      <c r="O114" s="555"/>
      <c r="P114" s="555"/>
      <c r="Q114" s="555"/>
      <c r="R114" s="555"/>
      <c r="S114" s="555"/>
      <c r="T114" s="560" t="s">
        <v>96</v>
      </c>
      <c r="U114" s="560"/>
      <c r="V114" s="560"/>
      <c r="W114" s="560"/>
      <c r="X114" s="560"/>
      <c r="Y114" s="560"/>
      <c r="Z114" s="561" t="s">
        <v>91</v>
      </c>
      <c r="AA114" s="562"/>
      <c r="AB114" s="562"/>
      <c r="AC114" s="562"/>
      <c r="AD114" s="562"/>
      <c r="AE114" s="563"/>
      <c r="AF114" s="561" t="s">
        <v>101</v>
      </c>
      <c r="AG114" s="562"/>
      <c r="AH114" s="562"/>
      <c r="AI114" s="562"/>
      <c r="AJ114" s="562"/>
      <c r="AK114" s="563"/>
      <c r="AL114" s="560"/>
      <c r="AM114" s="560"/>
      <c r="AN114" s="560"/>
      <c r="AO114" s="560"/>
      <c r="AP114" s="560"/>
      <c r="AQ114" s="560"/>
      <c r="AR114" s="560"/>
      <c r="AS114" s="560"/>
      <c r="AT114" s="560"/>
      <c r="AU114" s="560"/>
      <c r="AV114" s="560"/>
      <c r="AW114" s="560"/>
      <c r="AX114" s="560"/>
      <c r="AY114" s="560"/>
      <c r="AZ114" s="564">
        <f>SUM(AZ115:BI115)</f>
        <v>184821</v>
      </c>
      <c r="BA114" s="564"/>
      <c r="BB114" s="564"/>
      <c r="BC114" s="564"/>
      <c r="BD114" s="564"/>
      <c r="BE114" s="564"/>
      <c r="BF114" s="564"/>
      <c r="BG114" s="564"/>
      <c r="BH114" s="564"/>
      <c r="BI114" s="564"/>
      <c r="BJ114" s="564"/>
      <c r="BK114" s="564"/>
      <c r="BL114" s="564"/>
      <c r="BM114" s="564"/>
      <c r="BN114" s="564"/>
      <c r="BO114" s="564"/>
      <c r="BP114" s="564"/>
      <c r="BQ114" s="564"/>
      <c r="BR114" s="564"/>
      <c r="BS114" s="564"/>
      <c r="BT114" s="564"/>
      <c r="BU114" s="564"/>
      <c r="BV114" s="564"/>
      <c r="BW114" s="564"/>
      <c r="BX114" s="564">
        <f>SUM(BX115:CG115)</f>
        <v>187269</v>
      </c>
      <c r="BY114" s="564"/>
      <c r="BZ114" s="564"/>
      <c r="CA114" s="564"/>
      <c r="CB114" s="564"/>
      <c r="CC114" s="564"/>
      <c r="CD114" s="564"/>
      <c r="CE114" s="564"/>
      <c r="CF114" s="564"/>
      <c r="CG114" s="564"/>
      <c r="CH114" s="564"/>
      <c r="CI114" s="564"/>
      <c r="CJ114" s="564"/>
      <c r="CK114" s="564"/>
      <c r="CL114" s="564"/>
      <c r="CM114" s="564"/>
      <c r="CN114" s="564"/>
      <c r="CO114" s="564"/>
      <c r="CP114" s="564"/>
      <c r="CQ114" s="564"/>
      <c r="CR114" s="564"/>
      <c r="CS114" s="564"/>
      <c r="CT114" s="564"/>
      <c r="CU114" s="564"/>
      <c r="CV114" s="564">
        <f>SUM(CV115:DE115)</f>
        <v>57527</v>
      </c>
      <c r="CW114" s="564"/>
      <c r="CX114" s="564"/>
      <c r="CY114" s="564"/>
      <c r="CZ114" s="564"/>
      <c r="DA114" s="564"/>
      <c r="DB114" s="564"/>
      <c r="DC114" s="564"/>
      <c r="DD114" s="564"/>
      <c r="DE114" s="564"/>
      <c r="DF114" s="564"/>
      <c r="DG114" s="564"/>
      <c r="DH114" s="564"/>
      <c r="DI114" s="564"/>
      <c r="DJ114" s="564"/>
      <c r="DK114" s="564"/>
      <c r="DL114" s="564"/>
      <c r="DM114" s="564"/>
      <c r="DN114" s="564"/>
      <c r="DO114" s="564"/>
      <c r="DP114" s="564"/>
      <c r="DQ114" s="564"/>
      <c r="DR114" s="564"/>
      <c r="DS114" s="564"/>
    </row>
    <row r="115" spans="1:145">
      <c r="A115" s="534" t="s">
        <v>119</v>
      </c>
      <c r="B115" s="491"/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535"/>
      <c r="O115" s="536"/>
      <c r="P115" s="536"/>
      <c r="Q115" s="536"/>
      <c r="R115" s="536"/>
      <c r="S115" s="536"/>
      <c r="T115" s="477" t="s">
        <v>96</v>
      </c>
      <c r="U115" s="477"/>
      <c r="V115" s="477"/>
      <c r="W115" s="477"/>
      <c r="X115" s="477"/>
      <c r="Y115" s="477"/>
      <c r="Z115" s="477" t="s">
        <v>91</v>
      </c>
      <c r="AA115" s="477"/>
      <c r="AB115" s="477"/>
      <c r="AC115" s="477"/>
      <c r="AD115" s="477"/>
      <c r="AE115" s="477"/>
      <c r="AF115" s="477" t="s">
        <v>101</v>
      </c>
      <c r="AG115" s="477"/>
      <c r="AH115" s="477"/>
      <c r="AI115" s="477"/>
      <c r="AJ115" s="477"/>
      <c r="AK115" s="477"/>
      <c r="AL115" s="477" t="s">
        <v>73</v>
      </c>
      <c r="AM115" s="477"/>
      <c r="AN115" s="477"/>
      <c r="AO115" s="477"/>
      <c r="AP115" s="477"/>
      <c r="AQ115" s="477"/>
      <c r="AR115" s="477" t="s">
        <v>102</v>
      </c>
      <c r="AS115" s="477"/>
      <c r="AT115" s="477"/>
      <c r="AU115" s="477"/>
      <c r="AV115" s="477"/>
      <c r="AW115" s="477"/>
      <c r="AX115" s="477"/>
      <c r="AY115" s="477"/>
      <c r="AZ115" s="499">
        <v>184821</v>
      </c>
      <c r="BA115" s="499"/>
      <c r="BB115" s="499"/>
      <c r="BC115" s="499"/>
      <c r="BD115" s="499"/>
      <c r="BE115" s="499"/>
      <c r="BF115" s="499"/>
      <c r="BG115" s="499"/>
      <c r="BH115" s="499"/>
      <c r="BI115" s="499"/>
      <c r="BJ115" s="499"/>
      <c r="BK115" s="499"/>
      <c r="BL115" s="499"/>
      <c r="BM115" s="499"/>
      <c r="BN115" s="499"/>
      <c r="BO115" s="499"/>
      <c r="BP115" s="499"/>
      <c r="BQ115" s="499"/>
      <c r="BR115" s="499"/>
      <c r="BS115" s="499"/>
      <c r="BT115" s="499"/>
      <c r="BU115" s="499"/>
      <c r="BV115" s="499"/>
      <c r="BW115" s="499"/>
      <c r="BX115" s="499">
        <v>187269</v>
      </c>
      <c r="BY115" s="499"/>
      <c r="BZ115" s="499"/>
      <c r="CA115" s="499"/>
      <c r="CB115" s="499"/>
      <c r="CC115" s="499"/>
      <c r="CD115" s="499"/>
      <c r="CE115" s="499"/>
      <c r="CF115" s="499"/>
      <c r="CG115" s="499"/>
      <c r="CH115" s="499"/>
      <c r="CI115" s="499"/>
      <c r="CJ115" s="499"/>
      <c r="CK115" s="499"/>
      <c r="CL115" s="499"/>
      <c r="CM115" s="499"/>
      <c r="CN115" s="499"/>
      <c r="CO115" s="499"/>
      <c r="CP115" s="499"/>
      <c r="CQ115" s="499"/>
      <c r="CR115" s="499"/>
      <c r="CS115" s="499"/>
      <c r="CT115" s="499"/>
      <c r="CU115" s="499"/>
      <c r="CV115" s="499">
        <v>57527</v>
      </c>
      <c r="CW115" s="499"/>
      <c r="CX115" s="499"/>
      <c r="CY115" s="499"/>
      <c r="CZ115" s="499"/>
      <c r="DA115" s="499"/>
      <c r="DB115" s="499"/>
      <c r="DC115" s="499"/>
      <c r="DD115" s="499"/>
      <c r="DE115" s="499"/>
      <c r="DF115" s="499"/>
      <c r="DG115" s="499"/>
      <c r="DH115" s="499"/>
      <c r="DI115" s="499"/>
      <c r="DJ115" s="499"/>
      <c r="DK115" s="499"/>
      <c r="DL115" s="499"/>
      <c r="DM115" s="499"/>
      <c r="DN115" s="499"/>
      <c r="DO115" s="499"/>
      <c r="DP115" s="499"/>
      <c r="DQ115" s="499"/>
      <c r="DR115" s="499"/>
      <c r="DS115" s="499"/>
    </row>
    <row r="116" spans="1:145" ht="192.75" customHeight="1">
      <c r="A116" s="552" t="s">
        <v>151</v>
      </c>
      <c r="B116" s="553"/>
      <c r="C116" s="553"/>
      <c r="D116" s="553"/>
      <c r="E116" s="553"/>
      <c r="F116" s="553"/>
      <c r="G116" s="553"/>
      <c r="H116" s="553"/>
      <c r="I116" s="553"/>
      <c r="J116" s="553"/>
      <c r="K116" s="553"/>
      <c r="L116" s="553"/>
      <c r="M116" s="553"/>
      <c r="N116" s="554"/>
      <c r="O116" s="555"/>
      <c r="P116" s="555"/>
      <c r="Q116" s="555"/>
      <c r="R116" s="555"/>
      <c r="S116" s="555"/>
      <c r="T116" s="560" t="s">
        <v>96</v>
      </c>
      <c r="U116" s="560"/>
      <c r="V116" s="560"/>
      <c r="W116" s="560"/>
      <c r="X116" s="560"/>
      <c r="Y116" s="560"/>
      <c r="Z116" s="561" t="s">
        <v>91</v>
      </c>
      <c r="AA116" s="562"/>
      <c r="AB116" s="562"/>
      <c r="AC116" s="562"/>
      <c r="AD116" s="562"/>
      <c r="AE116" s="563"/>
      <c r="AF116" s="561" t="s">
        <v>101</v>
      </c>
      <c r="AG116" s="562"/>
      <c r="AH116" s="562"/>
      <c r="AI116" s="562"/>
      <c r="AJ116" s="562"/>
      <c r="AK116" s="563"/>
      <c r="AL116" s="560"/>
      <c r="AM116" s="560"/>
      <c r="AN116" s="560"/>
      <c r="AO116" s="560"/>
      <c r="AP116" s="560"/>
      <c r="AQ116" s="560"/>
      <c r="AR116" s="560"/>
      <c r="AS116" s="560"/>
      <c r="AT116" s="560"/>
      <c r="AU116" s="560"/>
      <c r="AV116" s="560"/>
      <c r="AW116" s="560"/>
      <c r="AX116" s="560"/>
      <c r="AY116" s="560"/>
      <c r="AZ116" s="564">
        <f>SUM(AZ117)</f>
        <v>638</v>
      </c>
      <c r="BA116" s="564"/>
      <c r="BB116" s="564"/>
      <c r="BC116" s="564"/>
      <c r="BD116" s="564"/>
      <c r="BE116" s="564"/>
      <c r="BF116" s="564"/>
      <c r="BG116" s="564"/>
      <c r="BH116" s="564"/>
      <c r="BI116" s="564"/>
      <c r="BJ116" s="564"/>
      <c r="BK116" s="564"/>
      <c r="BL116" s="564"/>
      <c r="BM116" s="564"/>
      <c r="BN116" s="564"/>
      <c r="BO116" s="564"/>
      <c r="BP116" s="564"/>
      <c r="BQ116" s="564"/>
      <c r="BR116" s="564"/>
      <c r="BS116" s="564"/>
      <c r="BT116" s="564"/>
      <c r="BU116" s="564"/>
      <c r="BV116" s="564"/>
      <c r="BW116" s="564"/>
      <c r="BX116" s="564">
        <f>SUM(BX117)</f>
        <v>646</v>
      </c>
      <c r="BY116" s="564"/>
      <c r="BZ116" s="564"/>
      <c r="CA116" s="564"/>
      <c r="CB116" s="564"/>
      <c r="CC116" s="564"/>
      <c r="CD116" s="564"/>
      <c r="CE116" s="564"/>
      <c r="CF116" s="564"/>
      <c r="CG116" s="564"/>
      <c r="CH116" s="564"/>
      <c r="CI116" s="564"/>
      <c r="CJ116" s="564"/>
      <c r="CK116" s="564"/>
      <c r="CL116" s="564"/>
      <c r="CM116" s="564"/>
      <c r="CN116" s="564"/>
      <c r="CO116" s="564"/>
      <c r="CP116" s="564"/>
      <c r="CQ116" s="564"/>
      <c r="CR116" s="564"/>
      <c r="CS116" s="564"/>
      <c r="CT116" s="564"/>
      <c r="CU116" s="564"/>
      <c r="CV116" s="564">
        <f>SUM(CV117)</f>
        <v>199</v>
      </c>
      <c r="CW116" s="564"/>
      <c r="CX116" s="564"/>
      <c r="CY116" s="564"/>
      <c r="CZ116" s="564"/>
      <c r="DA116" s="564"/>
      <c r="DB116" s="564"/>
      <c r="DC116" s="564"/>
      <c r="DD116" s="564"/>
      <c r="DE116" s="564"/>
      <c r="DF116" s="564"/>
      <c r="DG116" s="564"/>
      <c r="DH116" s="564"/>
      <c r="DI116" s="564"/>
      <c r="DJ116" s="564"/>
      <c r="DK116" s="564"/>
      <c r="DL116" s="564"/>
      <c r="DM116" s="564"/>
      <c r="DN116" s="564"/>
      <c r="DO116" s="564"/>
      <c r="DP116" s="564"/>
      <c r="DQ116" s="564"/>
      <c r="DR116" s="564"/>
      <c r="DS116" s="564"/>
    </row>
    <row r="117" spans="1:145">
      <c r="A117" s="534" t="s">
        <v>119</v>
      </c>
      <c r="B117" s="491"/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1"/>
      <c r="N117" s="535"/>
      <c r="O117" s="536"/>
      <c r="P117" s="536"/>
      <c r="Q117" s="536"/>
      <c r="R117" s="536"/>
      <c r="S117" s="536"/>
      <c r="T117" s="477" t="s">
        <v>96</v>
      </c>
      <c r="U117" s="477"/>
      <c r="V117" s="477"/>
      <c r="W117" s="477"/>
      <c r="X117" s="477"/>
      <c r="Y117" s="477"/>
      <c r="Z117" s="477" t="s">
        <v>91</v>
      </c>
      <c r="AA117" s="477"/>
      <c r="AB117" s="477"/>
      <c r="AC117" s="477"/>
      <c r="AD117" s="477"/>
      <c r="AE117" s="477"/>
      <c r="AF117" s="477" t="s">
        <v>101</v>
      </c>
      <c r="AG117" s="477"/>
      <c r="AH117" s="477"/>
      <c r="AI117" s="477"/>
      <c r="AJ117" s="477"/>
      <c r="AK117" s="477"/>
      <c r="AL117" s="477" t="s">
        <v>73</v>
      </c>
      <c r="AM117" s="477"/>
      <c r="AN117" s="477"/>
      <c r="AO117" s="477"/>
      <c r="AP117" s="477"/>
      <c r="AQ117" s="477"/>
      <c r="AR117" s="477" t="s">
        <v>102</v>
      </c>
      <c r="AS117" s="477"/>
      <c r="AT117" s="477"/>
      <c r="AU117" s="477"/>
      <c r="AV117" s="477"/>
      <c r="AW117" s="477"/>
      <c r="AX117" s="477"/>
      <c r="AY117" s="477"/>
      <c r="AZ117" s="499">
        <v>638</v>
      </c>
      <c r="BA117" s="499"/>
      <c r="BB117" s="499"/>
      <c r="BC117" s="499"/>
      <c r="BD117" s="499"/>
      <c r="BE117" s="499"/>
      <c r="BF117" s="499"/>
      <c r="BG117" s="499"/>
      <c r="BH117" s="499"/>
      <c r="BI117" s="499"/>
      <c r="BJ117" s="499"/>
      <c r="BK117" s="499"/>
      <c r="BL117" s="499"/>
      <c r="BM117" s="499"/>
      <c r="BN117" s="499"/>
      <c r="BO117" s="499"/>
      <c r="BP117" s="499"/>
      <c r="BQ117" s="499"/>
      <c r="BR117" s="499"/>
      <c r="BS117" s="499"/>
      <c r="BT117" s="499"/>
      <c r="BU117" s="499"/>
      <c r="BV117" s="499"/>
      <c r="BW117" s="499"/>
      <c r="BX117" s="499">
        <v>646</v>
      </c>
      <c r="BY117" s="499"/>
      <c r="BZ117" s="499"/>
      <c r="CA117" s="499"/>
      <c r="CB117" s="499"/>
      <c r="CC117" s="499"/>
      <c r="CD117" s="499"/>
      <c r="CE117" s="499"/>
      <c r="CF117" s="499"/>
      <c r="CG117" s="499"/>
      <c r="CH117" s="499"/>
      <c r="CI117" s="499"/>
      <c r="CJ117" s="499"/>
      <c r="CK117" s="499"/>
      <c r="CL117" s="499"/>
      <c r="CM117" s="499"/>
      <c r="CN117" s="499"/>
      <c r="CO117" s="499"/>
      <c r="CP117" s="499"/>
      <c r="CQ117" s="499"/>
      <c r="CR117" s="499"/>
      <c r="CS117" s="499"/>
      <c r="CT117" s="499"/>
      <c r="CU117" s="499"/>
      <c r="CV117" s="499">
        <v>199</v>
      </c>
      <c r="CW117" s="499"/>
      <c r="CX117" s="499"/>
      <c r="CY117" s="499"/>
      <c r="CZ117" s="499"/>
      <c r="DA117" s="499"/>
      <c r="DB117" s="499"/>
      <c r="DC117" s="499"/>
      <c r="DD117" s="499"/>
      <c r="DE117" s="499"/>
      <c r="DF117" s="499"/>
      <c r="DG117" s="499"/>
      <c r="DH117" s="499"/>
      <c r="DI117" s="499"/>
      <c r="DJ117" s="499"/>
      <c r="DK117" s="499"/>
      <c r="DL117" s="499"/>
      <c r="DM117" s="499"/>
      <c r="DN117" s="499"/>
      <c r="DO117" s="499"/>
      <c r="DP117" s="499"/>
      <c r="DQ117" s="499"/>
      <c r="DR117" s="499"/>
      <c r="DS117" s="499"/>
    </row>
    <row r="118" spans="1:145" ht="51.75" hidden="1" customHeight="1">
      <c r="A118" s="552" t="s">
        <v>152</v>
      </c>
      <c r="B118" s="553"/>
      <c r="C118" s="553"/>
      <c r="D118" s="553"/>
      <c r="E118" s="553"/>
      <c r="F118" s="553"/>
      <c r="G118" s="553"/>
      <c r="H118" s="553"/>
      <c r="I118" s="553"/>
      <c r="J118" s="553"/>
      <c r="K118" s="553"/>
      <c r="L118" s="553"/>
      <c r="M118" s="553"/>
      <c r="N118" s="554"/>
      <c r="O118" s="555"/>
      <c r="P118" s="555"/>
      <c r="Q118" s="555"/>
      <c r="R118" s="555"/>
      <c r="S118" s="555"/>
      <c r="T118" s="560" t="s">
        <v>66</v>
      </c>
      <c r="U118" s="560"/>
      <c r="V118" s="560"/>
      <c r="W118" s="560"/>
      <c r="X118" s="560"/>
      <c r="Y118" s="560"/>
      <c r="Z118" s="561" t="s">
        <v>81</v>
      </c>
      <c r="AA118" s="562"/>
      <c r="AB118" s="562"/>
      <c r="AC118" s="562"/>
      <c r="AD118" s="562"/>
      <c r="AE118" s="563"/>
      <c r="AF118" s="561" t="s">
        <v>153</v>
      </c>
      <c r="AG118" s="562"/>
      <c r="AH118" s="562"/>
      <c r="AI118" s="562"/>
      <c r="AJ118" s="562"/>
      <c r="AK118" s="563"/>
      <c r="AL118" s="560"/>
      <c r="AM118" s="560"/>
      <c r="AN118" s="560"/>
      <c r="AO118" s="560"/>
      <c r="AP118" s="560"/>
      <c r="AQ118" s="560"/>
      <c r="AR118" s="560"/>
      <c r="AS118" s="560"/>
      <c r="AT118" s="560"/>
      <c r="AU118" s="560"/>
      <c r="AV118" s="560"/>
      <c r="AW118" s="560"/>
      <c r="AX118" s="560"/>
      <c r="AY118" s="560"/>
      <c r="AZ118" s="564">
        <f>SUM(AZ119)</f>
        <v>0</v>
      </c>
      <c r="BA118" s="564"/>
      <c r="BB118" s="564"/>
      <c r="BC118" s="564"/>
      <c r="BD118" s="564"/>
      <c r="BE118" s="564"/>
      <c r="BF118" s="564"/>
      <c r="BG118" s="564"/>
      <c r="BH118" s="564"/>
      <c r="BI118" s="564"/>
      <c r="BJ118" s="564"/>
      <c r="BK118" s="564"/>
      <c r="BL118" s="564"/>
      <c r="BM118" s="564"/>
      <c r="BN118" s="564"/>
      <c r="BO118" s="564"/>
      <c r="BP118" s="564"/>
      <c r="BQ118" s="564"/>
      <c r="BR118" s="564"/>
      <c r="BS118" s="564"/>
      <c r="BT118" s="564"/>
      <c r="BU118" s="564"/>
      <c r="BV118" s="564"/>
      <c r="BW118" s="564"/>
      <c r="BX118" s="564">
        <f>SUM(BX119)</f>
        <v>0</v>
      </c>
      <c r="BY118" s="564"/>
      <c r="BZ118" s="564"/>
      <c r="CA118" s="564"/>
      <c r="CB118" s="564"/>
      <c r="CC118" s="564"/>
      <c r="CD118" s="564"/>
      <c r="CE118" s="564"/>
      <c r="CF118" s="564"/>
      <c r="CG118" s="564"/>
      <c r="CH118" s="564"/>
      <c r="CI118" s="564"/>
      <c r="CJ118" s="564"/>
      <c r="CK118" s="564"/>
      <c r="CL118" s="564"/>
      <c r="CM118" s="564"/>
      <c r="CN118" s="564"/>
      <c r="CO118" s="564"/>
      <c r="CP118" s="564"/>
      <c r="CQ118" s="564"/>
      <c r="CR118" s="564"/>
      <c r="CS118" s="564"/>
      <c r="CT118" s="564"/>
      <c r="CU118" s="564"/>
      <c r="CV118" s="564">
        <f>SUM(CV119)</f>
        <v>0</v>
      </c>
      <c r="CW118" s="564"/>
      <c r="CX118" s="564"/>
      <c r="CY118" s="564"/>
      <c r="CZ118" s="564"/>
      <c r="DA118" s="564"/>
      <c r="DB118" s="564"/>
      <c r="DC118" s="564"/>
      <c r="DD118" s="564"/>
      <c r="DE118" s="564"/>
      <c r="DF118" s="564"/>
      <c r="DG118" s="564"/>
      <c r="DH118" s="564"/>
      <c r="DI118" s="564"/>
      <c r="DJ118" s="564"/>
      <c r="DK118" s="564"/>
      <c r="DL118" s="564"/>
      <c r="DM118" s="564"/>
      <c r="DN118" s="564"/>
      <c r="DO118" s="564"/>
      <c r="DP118" s="564"/>
      <c r="DQ118" s="564"/>
      <c r="DR118" s="564"/>
      <c r="DS118" s="564"/>
    </row>
    <row r="119" spans="1:145" hidden="1">
      <c r="A119" s="534" t="s">
        <v>119</v>
      </c>
      <c r="B119" s="491"/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535"/>
      <c r="O119" s="536"/>
      <c r="P119" s="536"/>
      <c r="Q119" s="536"/>
      <c r="R119" s="536"/>
      <c r="S119" s="536"/>
      <c r="T119" s="477" t="s">
        <v>66</v>
      </c>
      <c r="U119" s="477"/>
      <c r="V119" s="477"/>
      <c r="W119" s="477"/>
      <c r="X119" s="477"/>
      <c r="Y119" s="477"/>
      <c r="Z119" s="477" t="s">
        <v>81</v>
      </c>
      <c r="AA119" s="477"/>
      <c r="AB119" s="477"/>
      <c r="AC119" s="477"/>
      <c r="AD119" s="477"/>
      <c r="AE119" s="477"/>
      <c r="AF119" s="477" t="s">
        <v>153</v>
      </c>
      <c r="AG119" s="477"/>
      <c r="AH119" s="477"/>
      <c r="AI119" s="477"/>
      <c r="AJ119" s="477"/>
      <c r="AK119" s="477"/>
      <c r="AL119" s="477" t="s">
        <v>73</v>
      </c>
      <c r="AM119" s="477"/>
      <c r="AN119" s="477"/>
      <c r="AO119" s="477"/>
      <c r="AP119" s="477"/>
      <c r="AQ119" s="477"/>
      <c r="AR119" s="477" t="s">
        <v>154</v>
      </c>
      <c r="AS119" s="477"/>
      <c r="AT119" s="477"/>
      <c r="AU119" s="477"/>
      <c r="AV119" s="477"/>
      <c r="AW119" s="477"/>
      <c r="AX119" s="477"/>
      <c r="AY119" s="477"/>
      <c r="AZ119" s="499">
        <v>0</v>
      </c>
      <c r="BA119" s="499"/>
      <c r="BB119" s="499"/>
      <c r="BC119" s="499"/>
      <c r="BD119" s="499"/>
      <c r="BE119" s="499"/>
      <c r="BF119" s="499"/>
      <c r="BG119" s="499"/>
      <c r="BH119" s="499"/>
      <c r="BI119" s="499"/>
      <c r="BJ119" s="499"/>
      <c r="BK119" s="499"/>
      <c r="BL119" s="499"/>
      <c r="BM119" s="499"/>
      <c r="BN119" s="499"/>
      <c r="BO119" s="499"/>
      <c r="BP119" s="499"/>
      <c r="BQ119" s="499"/>
      <c r="BR119" s="499"/>
      <c r="BS119" s="499"/>
      <c r="BT119" s="499"/>
      <c r="BU119" s="499"/>
      <c r="BV119" s="499"/>
      <c r="BW119" s="499"/>
      <c r="BX119" s="499">
        <v>0</v>
      </c>
      <c r="BY119" s="499"/>
      <c r="BZ119" s="499"/>
      <c r="CA119" s="499"/>
      <c r="CB119" s="499"/>
      <c r="CC119" s="499"/>
      <c r="CD119" s="499"/>
      <c r="CE119" s="499"/>
      <c r="CF119" s="499"/>
      <c r="CG119" s="499"/>
      <c r="CH119" s="499"/>
      <c r="CI119" s="499"/>
      <c r="CJ119" s="499"/>
      <c r="CK119" s="499"/>
      <c r="CL119" s="499"/>
      <c r="CM119" s="499"/>
      <c r="CN119" s="499"/>
      <c r="CO119" s="499"/>
      <c r="CP119" s="499"/>
      <c r="CQ119" s="499"/>
      <c r="CR119" s="499"/>
      <c r="CS119" s="499"/>
      <c r="CT119" s="499"/>
      <c r="CU119" s="499"/>
      <c r="CV119" s="499">
        <v>0</v>
      </c>
      <c r="CW119" s="499"/>
      <c r="CX119" s="499"/>
      <c r="CY119" s="499"/>
      <c r="CZ119" s="499"/>
      <c r="DA119" s="499"/>
      <c r="DB119" s="499"/>
      <c r="DC119" s="499"/>
      <c r="DD119" s="499"/>
      <c r="DE119" s="499"/>
      <c r="DF119" s="499"/>
      <c r="DG119" s="499"/>
      <c r="DH119" s="499"/>
      <c r="DI119" s="499"/>
      <c r="DJ119" s="499"/>
      <c r="DK119" s="499"/>
      <c r="DL119" s="499"/>
      <c r="DM119" s="499"/>
      <c r="DN119" s="499"/>
      <c r="DO119" s="499"/>
      <c r="DP119" s="499"/>
      <c r="DQ119" s="499"/>
      <c r="DR119" s="499"/>
      <c r="DS119" s="499"/>
    </row>
    <row r="120" spans="1:145" ht="56.25" hidden="1" customHeight="1">
      <c r="A120" s="552" t="s">
        <v>155</v>
      </c>
      <c r="B120" s="553"/>
      <c r="C120" s="553"/>
      <c r="D120" s="553"/>
      <c r="E120" s="553"/>
      <c r="F120" s="553"/>
      <c r="G120" s="553"/>
      <c r="H120" s="553"/>
      <c r="I120" s="553"/>
      <c r="J120" s="553"/>
      <c r="K120" s="553"/>
      <c r="L120" s="553"/>
      <c r="M120" s="553"/>
      <c r="N120" s="554"/>
      <c r="O120" s="555"/>
      <c r="P120" s="555"/>
      <c r="Q120" s="555"/>
      <c r="R120" s="555"/>
      <c r="S120" s="555"/>
      <c r="T120" s="560" t="s">
        <v>66</v>
      </c>
      <c r="U120" s="560"/>
      <c r="V120" s="560"/>
      <c r="W120" s="560"/>
      <c r="X120" s="560"/>
      <c r="Y120" s="560"/>
      <c r="Z120" s="561" t="s">
        <v>81</v>
      </c>
      <c r="AA120" s="562"/>
      <c r="AB120" s="562"/>
      <c r="AC120" s="562"/>
      <c r="AD120" s="562"/>
      <c r="AE120" s="563"/>
      <c r="AF120" s="561" t="s">
        <v>153</v>
      </c>
      <c r="AG120" s="562"/>
      <c r="AH120" s="562"/>
      <c r="AI120" s="562"/>
      <c r="AJ120" s="562"/>
      <c r="AK120" s="563"/>
      <c r="AL120" s="560"/>
      <c r="AM120" s="560"/>
      <c r="AN120" s="560"/>
      <c r="AO120" s="560"/>
      <c r="AP120" s="560"/>
      <c r="AQ120" s="560"/>
      <c r="AR120" s="560"/>
      <c r="AS120" s="560"/>
      <c r="AT120" s="560"/>
      <c r="AU120" s="560"/>
      <c r="AV120" s="560"/>
      <c r="AW120" s="560"/>
      <c r="AX120" s="560"/>
      <c r="AY120" s="560"/>
      <c r="AZ120" s="564">
        <f>SUM(AZ121)</f>
        <v>0</v>
      </c>
      <c r="BA120" s="564"/>
      <c r="BB120" s="564"/>
      <c r="BC120" s="564"/>
      <c r="BD120" s="564"/>
      <c r="BE120" s="564"/>
      <c r="BF120" s="564"/>
      <c r="BG120" s="564"/>
      <c r="BH120" s="564"/>
      <c r="BI120" s="564"/>
      <c r="BJ120" s="564"/>
      <c r="BK120" s="564"/>
      <c r="BL120" s="564"/>
      <c r="BM120" s="564"/>
      <c r="BN120" s="564"/>
      <c r="BO120" s="564"/>
      <c r="BP120" s="564"/>
      <c r="BQ120" s="564"/>
      <c r="BR120" s="564"/>
      <c r="BS120" s="564"/>
      <c r="BT120" s="564"/>
      <c r="BU120" s="564"/>
      <c r="BV120" s="564"/>
      <c r="BW120" s="564"/>
      <c r="BX120" s="564">
        <f>SUM(BX121)</f>
        <v>0</v>
      </c>
      <c r="BY120" s="564"/>
      <c r="BZ120" s="564"/>
      <c r="CA120" s="564"/>
      <c r="CB120" s="564"/>
      <c r="CC120" s="564"/>
      <c r="CD120" s="564"/>
      <c r="CE120" s="564"/>
      <c r="CF120" s="564"/>
      <c r="CG120" s="564"/>
      <c r="CH120" s="564"/>
      <c r="CI120" s="564"/>
      <c r="CJ120" s="564"/>
      <c r="CK120" s="564"/>
      <c r="CL120" s="564"/>
      <c r="CM120" s="564"/>
      <c r="CN120" s="564"/>
      <c r="CO120" s="564"/>
      <c r="CP120" s="564"/>
      <c r="CQ120" s="564"/>
      <c r="CR120" s="564"/>
      <c r="CS120" s="564"/>
      <c r="CT120" s="564"/>
      <c r="CU120" s="564"/>
      <c r="CV120" s="564">
        <f>SUM(CV121)</f>
        <v>0</v>
      </c>
      <c r="CW120" s="564"/>
      <c r="CX120" s="564"/>
      <c r="CY120" s="564"/>
      <c r="CZ120" s="564"/>
      <c r="DA120" s="564"/>
      <c r="DB120" s="564"/>
      <c r="DC120" s="564"/>
      <c r="DD120" s="564"/>
      <c r="DE120" s="564"/>
      <c r="DF120" s="564"/>
      <c r="DG120" s="564"/>
      <c r="DH120" s="564"/>
      <c r="DI120" s="564"/>
      <c r="DJ120" s="564"/>
      <c r="DK120" s="564"/>
      <c r="DL120" s="564"/>
      <c r="DM120" s="564"/>
      <c r="DN120" s="564"/>
      <c r="DO120" s="564"/>
      <c r="DP120" s="564"/>
      <c r="DQ120" s="564"/>
      <c r="DR120" s="564"/>
      <c r="DS120" s="564"/>
    </row>
    <row r="121" spans="1:145" hidden="1">
      <c r="A121" s="534" t="s">
        <v>119</v>
      </c>
      <c r="B121" s="491"/>
      <c r="C121" s="491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535"/>
      <c r="O121" s="536"/>
      <c r="P121" s="536"/>
      <c r="Q121" s="536"/>
      <c r="R121" s="536"/>
      <c r="S121" s="536"/>
      <c r="T121" s="477" t="s">
        <v>66</v>
      </c>
      <c r="U121" s="477"/>
      <c r="V121" s="477"/>
      <c r="W121" s="477"/>
      <c r="X121" s="477"/>
      <c r="Y121" s="477"/>
      <c r="Z121" s="477" t="s">
        <v>81</v>
      </c>
      <c r="AA121" s="477"/>
      <c r="AB121" s="477"/>
      <c r="AC121" s="477"/>
      <c r="AD121" s="477"/>
      <c r="AE121" s="477"/>
      <c r="AF121" s="477" t="s">
        <v>153</v>
      </c>
      <c r="AG121" s="477"/>
      <c r="AH121" s="477"/>
      <c r="AI121" s="477"/>
      <c r="AJ121" s="477"/>
      <c r="AK121" s="477"/>
      <c r="AL121" s="477" t="s">
        <v>73</v>
      </c>
      <c r="AM121" s="477"/>
      <c r="AN121" s="477"/>
      <c r="AO121" s="477"/>
      <c r="AP121" s="477"/>
      <c r="AQ121" s="477"/>
      <c r="AR121" s="477" t="s">
        <v>154</v>
      </c>
      <c r="AS121" s="477"/>
      <c r="AT121" s="477"/>
      <c r="AU121" s="477"/>
      <c r="AV121" s="477"/>
      <c r="AW121" s="477"/>
      <c r="AX121" s="477"/>
      <c r="AY121" s="477"/>
      <c r="AZ121" s="499">
        <v>0</v>
      </c>
      <c r="BA121" s="499"/>
      <c r="BB121" s="499"/>
      <c r="BC121" s="499"/>
      <c r="BD121" s="499"/>
      <c r="BE121" s="499"/>
      <c r="BF121" s="499"/>
      <c r="BG121" s="499"/>
      <c r="BH121" s="499"/>
      <c r="BI121" s="499"/>
      <c r="BJ121" s="499"/>
      <c r="BK121" s="499"/>
      <c r="BL121" s="499"/>
      <c r="BM121" s="499"/>
      <c r="BN121" s="499"/>
      <c r="BO121" s="499"/>
      <c r="BP121" s="499"/>
      <c r="BQ121" s="499"/>
      <c r="BR121" s="499"/>
      <c r="BS121" s="499"/>
      <c r="BT121" s="499"/>
      <c r="BU121" s="499"/>
      <c r="BV121" s="499"/>
      <c r="BW121" s="499"/>
      <c r="BX121" s="499">
        <v>0</v>
      </c>
      <c r="BY121" s="499"/>
      <c r="BZ121" s="499"/>
      <c r="CA121" s="499"/>
      <c r="CB121" s="499"/>
      <c r="CC121" s="499"/>
      <c r="CD121" s="499"/>
      <c r="CE121" s="499"/>
      <c r="CF121" s="499"/>
      <c r="CG121" s="499"/>
      <c r="CH121" s="499"/>
      <c r="CI121" s="499"/>
      <c r="CJ121" s="499"/>
      <c r="CK121" s="499"/>
      <c r="CL121" s="499"/>
      <c r="CM121" s="499"/>
      <c r="CN121" s="499"/>
      <c r="CO121" s="499"/>
      <c r="CP121" s="499"/>
      <c r="CQ121" s="499"/>
      <c r="CR121" s="499"/>
      <c r="CS121" s="499"/>
      <c r="CT121" s="499"/>
      <c r="CU121" s="499"/>
      <c r="CV121" s="499">
        <v>0</v>
      </c>
      <c r="CW121" s="499"/>
      <c r="CX121" s="499"/>
      <c r="CY121" s="499"/>
      <c r="CZ121" s="499"/>
      <c r="DA121" s="499"/>
      <c r="DB121" s="499"/>
      <c r="DC121" s="499"/>
      <c r="DD121" s="499"/>
      <c r="DE121" s="499"/>
      <c r="DF121" s="499"/>
      <c r="DG121" s="499"/>
      <c r="DH121" s="499"/>
      <c r="DI121" s="499"/>
      <c r="DJ121" s="499"/>
      <c r="DK121" s="499"/>
      <c r="DL121" s="499"/>
      <c r="DM121" s="499"/>
      <c r="DN121" s="499"/>
      <c r="DO121" s="499"/>
      <c r="DP121" s="499"/>
      <c r="DQ121" s="499"/>
      <c r="DR121" s="499"/>
      <c r="DS121" s="499"/>
    </row>
    <row r="122" spans="1:145" s="343" customFormat="1" ht="60.75" customHeight="1">
      <c r="A122" s="583" t="s">
        <v>618</v>
      </c>
      <c r="B122" s="584"/>
      <c r="C122" s="584"/>
      <c r="D122" s="584"/>
      <c r="E122" s="584"/>
      <c r="F122" s="584"/>
      <c r="G122" s="584"/>
      <c r="H122" s="584"/>
      <c r="I122" s="584"/>
      <c r="J122" s="584"/>
      <c r="K122" s="584"/>
      <c r="L122" s="584"/>
      <c r="M122" s="584"/>
      <c r="N122" s="585"/>
      <c r="O122" s="586"/>
      <c r="P122" s="587"/>
      <c r="Q122" s="587"/>
      <c r="R122" s="587"/>
      <c r="S122" s="588"/>
      <c r="T122" s="589" t="s">
        <v>66</v>
      </c>
      <c r="U122" s="590"/>
      <c r="V122" s="590"/>
      <c r="W122" s="590"/>
      <c r="X122" s="590"/>
      <c r="Y122" s="591"/>
      <c r="Z122" s="589" t="s">
        <v>81</v>
      </c>
      <c r="AA122" s="590"/>
      <c r="AB122" s="590"/>
      <c r="AC122" s="590"/>
      <c r="AD122" s="590"/>
      <c r="AE122" s="591"/>
      <c r="AF122" s="589" t="s">
        <v>619</v>
      </c>
      <c r="AG122" s="590"/>
      <c r="AH122" s="590"/>
      <c r="AI122" s="590"/>
      <c r="AJ122" s="590"/>
      <c r="AK122" s="591"/>
      <c r="AL122" s="589"/>
      <c r="AM122" s="590"/>
      <c r="AN122" s="590"/>
      <c r="AO122" s="590"/>
      <c r="AP122" s="590"/>
      <c r="AQ122" s="591"/>
      <c r="AR122" s="589"/>
      <c r="AS122" s="590"/>
      <c r="AT122" s="590"/>
      <c r="AU122" s="590"/>
      <c r="AV122" s="590"/>
      <c r="AW122" s="590"/>
      <c r="AX122" s="590"/>
      <c r="AY122" s="591"/>
      <c r="AZ122" s="592">
        <v>0</v>
      </c>
      <c r="BA122" s="593"/>
      <c r="BB122" s="593"/>
      <c r="BC122" s="593"/>
      <c r="BD122" s="593"/>
      <c r="BE122" s="593"/>
      <c r="BF122" s="593"/>
      <c r="BG122" s="593"/>
      <c r="BH122" s="594"/>
      <c r="BI122" s="573"/>
      <c r="BJ122" s="574"/>
      <c r="BK122" s="574"/>
      <c r="BL122" s="574"/>
      <c r="BM122" s="574"/>
      <c r="BN122" s="574"/>
      <c r="BO122" s="574"/>
      <c r="BP122" s="575"/>
      <c r="BQ122" s="573"/>
      <c r="BR122" s="574"/>
      <c r="BS122" s="574"/>
      <c r="BT122" s="574"/>
      <c r="BU122" s="574"/>
      <c r="BV122" s="574"/>
      <c r="BW122" s="575"/>
      <c r="BX122" s="573"/>
      <c r="BY122" s="574"/>
      <c r="BZ122" s="574"/>
      <c r="CA122" s="574"/>
      <c r="CB122" s="574"/>
      <c r="CC122" s="574"/>
      <c r="CD122" s="574"/>
      <c r="CE122" s="574"/>
      <c r="CF122" s="575"/>
      <c r="CG122" s="573"/>
      <c r="CH122" s="574"/>
      <c r="CI122" s="574"/>
      <c r="CJ122" s="574"/>
      <c r="CK122" s="574"/>
      <c r="CL122" s="574"/>
      <c r="CM122" s="574"/>
      <c r="CN122" s="575"/>
      <c r="CO122" s="573"/>
      <c r="CP122" s="574"/>
      <c r="CQ122" s="574"/>
      <c r="CR122" s="574"/>
      <c r="CS122" s="574"/>
      <c r="CT122" s="574"/>
      <c r="CU122" s="575"/>
      <c r="CV122" s="573"/>
      <c r="CW122" s="574"/>
      <c r="CX122" s="574"/>
      <c r="CY122" s="574"/>
      <c r="CZ122" s="574"/>
      <c r="DA122" s="574"/>
      <c r="DB122" s="574"/>
      <c r="DC122" s="574"/>
      <c r="DD122" s="575"/>
      <c r="DE122" s="573"/>
      <c r="DF122" s="574"/>
      <c r="DG122" s="574"/>
      <c r="DH122" s="574"/>
      <c r="DI122" s="574"/>
      <c r="DJ122" s="574"/>
      <c r="DK122" s="574"/>
      <c r="DL122" s="575"/>
      <c r="DM122" s="573"/>
      <c r="DN122" s="574"/>
      <c r="DO122" s="574"/>
      <c r="DP122" s="574"/>
      <c r="DQ122" s="574"/>
      <c r="DR122" s="574"/>
      <c r="DS122" s="575"/>
      <c r="DT122" s="345"/>
      <c r="DU122" s="345"/>
      <c r="DV122" s="346"/>
      <c r="DW122" s="346"/>
      <c r="DX122" s="346"/>
      <c r="DY122" s="346"/>
      <c r="DZ122" s="346"/>
      <c r="EA122" s="346"/>
      <c r="EB122" s="346"/>
      <c r="EC122" s="346"/>
      <c r="ED122" s="346"/>
      <c r="EE122" s="346"/>
      <c r="EF122" s="346"/>
      <c r="EG122" s="346"/>
      <c r="EH122" s="346"/>
      <c r="EI122" s="346"/>
      <c r="EJ122" s="346"/>
      <c r="EK122" s="346"/>
      <c r="EL122" s="346"/>
      <c r="EM122" s="346"/>
      <c r="EN122" s="346"/>
      <c r="EO122" s="346"/>
    </row>
    <row r="123" spans="1:145" s="343" customFormat="1" ht="15">
      <c r="A123" s="534" t="s">
        <v>119</v>
      </c>
      <c r="B123" s="491"/>
      <c r="C123" s="491"/>
      <c r="D123" s="491"/>
      <c r="E123" s="491"/>
      <c r="F123" s="491"/>
      <c r="G123" s="491"/>
      <c r="H123" s="491"/>
      <c r="I123" s="491"/>
      <c r="J123" s="491"/>
      <c r="K123" s="491"/>
      <c r="L123" s="491"/>
      <c r="M123" s="491"/>
      <c r="N123" s="535"/>
      <c r="O123" s="577"/>
      <c r="P123" s="577"/>
      <c r="Q123" s="577"/>
      <c r="R123" s="577"/>
      <c r="S123" s="577"/>
      <c r="T123" s="578" t="s">
        <v>66</v>
      </c>
      <c r="U123" s="578"/>
      <c r="V123" s="578"/>
      <c r="W123" s="578"/>
      <c r="X123" s="578"/>
      <c r="Y123" s="578"/>
      <c r="Z123" s="578" t="s">
        <v>81</v>
      </c>
      <c r="AA123" s="578"/>
      <c r="AB123" s="578"/>
      <c r="AC123" s="578"/>
      <c r="AD123" s="578"/>
      <c r="AE123" s="578"/>
      <c r="AF123" s="579" t="s">
        <v>619</v>
      </c>
      <c r="AG123" s="580"/>
      <c r="AH123" s="580"/>
      <c r="AI123" s="580"/>
      <c r="AJ123" s="580"/>
      <c r="AK123" s="581"/>
      <c r="AL123" s="578" t="s">
        <v>73</v>
      </c>
      <c r="AM123" s="578"/>
      <c r="AN123" s="578"/>
      <c r="AO123" s="578"/>
      <c r="AP123" s="578"/>
      <c r="AQ123" s="578"/>
      <c r="AR123" s="578" t="s">
        <v>620</v>
      </c>
      <c r="AS123" s="578"/>
      <c r="AT123" s="578"/>
      <c r="AU123" s="578"/>
      <c r="AV123" s="578"/>
      <c r="AW123" s="578"/>
      <c r="AX123" s="578"/>
      <c r="AY123" s="578"/>
      <c r="AZ123" s="582">
        <v>27492.22</v>
      </c>
      <c r="BA123" s="582"/>
      <c r="BB123" s="582"/>
      <c r="BC123" s="582"/>
      <c r="BD123" s="582"/>
      <c r="BE123" s="582"/>
      <c r="BF123" s="582"/>
      <c r="BG123" s="582"/>
      <c r="BH123" s="582"/>
      <c r="BI123" s="576"/>
      <c r="BJ123" s="576"/>
      <c r="BK123" s="576"/>
      <c r="BL123" s="576"/>
      <c r="BM123" s="576"/>
      <c r="BN123" s="576"/>
      <c r="BO123" s="576"/>
      <c r="BP123" s="576"/>
      <c r="BQ123" s="576"/>
      <c r="BR123" s="576"/>
      <c r="BS123" s="576"/>
      <c r="BT123" s="576"/>
      <c r="BU123" s="576"/>
      <c r="BV123" s="576"/>
      <c r="BW123" s="576"/>
      <c r="BX123" s="576"/>
      <c r="BY123" s="576"/>
      <c r="BZ123" s="576"/>
      <c r="CA123" s="576"/>
      <c r="CB123" s="576"/>
      <c r="CC123" s="576"/>
      <c r="CD123" s="576"/>
      <c r="CE123" s="576"/>
      <c r="CF123" s="576"/>
      <c r="CG123" s="576"/>
      <c r="CH123" s="576"/>
      <c r="CI123" s="576"/>
      <c r="CJ123" s="576"/>
      <c r="CK123" s="576"/>
      <c r="CL123" s="576"/>
      <c r="CM123" s="576"/>
      <c r="CN123" s="576"/>
      <c r="CO123" s="576"/>
      <c r="CP123" s="576"/>
      <c r="CQ123" s="576"/>
      <c r="CR123" s="576"/>
      <c r="CS123" s="576"/>
      <c r="CT123" s="576"/>
      <c r="CU123" s="576"/>
      <c r="CV123" s="576"/>
      <c r="CW123" s="576"/>
      <c r="CX123" s="576"/>
      <c r="CY123" s="576"/>
      <c r="CZ123" s="576"/>
      <c r="DA123" s="576"/>
      <c r="DB123" s="576"/>
      <c r="DC123" s="576"/>
      <c r="DD123" s="576"/>
      <c r="DE123" s="576"/>
      <c r="DF123" s="576"/>
      <c r="DG123" s="576"/>
      <c r="DH123" s="576"/>
      <c r="DI123" s="576"/>
      <c r="DJ123" s="576"/>
      <c r="DK123" s="576"/>
      <c r="DL123" s="576"/>
      <c r="DM123" s="576"/>
      <c r="DN123" s="576"/>
      <c r="DO123" s="576"/>
      <c r="DP123" s="576"/>
      <c r="DQ123" s="576"/>
      <c r="DR123" s="576"/>
      <c r="DS123" s="576"/>
      <c r="DT123" s="345"/>
      <c r="DU123" s="345"/>
      <c r="DV123" s="346"/>
      <c r="DW123" s="346"/>
      <c r="DX123" s="346"/>
      <c r="DY123" s="346"/>
      <c r="DZ123" s="346"/>
      <c r="EA123" s="346"/>
      <c r="EB123" s="346"/>
      <c r="EC123" s="346"/>
      <c r="ED123" s="346"/>
      <c r="EE123" s="346"/>
      <c r="EF123" s="346"/>
      <c r="EG123" s="346"/>
      <c r="EH123" s="346"/>
      <c r="EI123" s="346"/>
      <c r="EJ123" s="346"/>
      <c r="EK123" s="346"/>
      <c r="EL123" s="346"/>
      <c r="EM123" s="346"/>
      <c r="EN123" s="346"/>
      <c r="EO123" s="346"/>
    </row>
    <row r="124" spans="1:145" s="343" customFormat="1" ht="15">
      <c r="A124" s="534" t="s">
        <v>119</v>
      </c>
      <c r="B124" s="491"/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535"/>
      <c r="O124" s="577"/>
      <c r="P124" s="577"/>
      <c r="Q124" s="577"/>
      <c r="R124" s="577"/>
      <c r="S124" s="577"/>
      <c r="T124" s="578" t="s">
        <v>66</v>
      </c>
      <c r="U124" s="578"/>
      <c r="V124" s="578"/>
      <c r="W124" s="578"/>
      <c r="X124" s="578"/>
      <c r="Y124" s="578"/>
      <c r="Z124" s="578" t="s">
        <v>81</v>
      </c>
      <c r="AA124" s="578"/>
      <c r="AB124" s="578"/>
      <c r="AC124" s="578"/>
      <c r="AD124" s="578"/>
      <c r="AE124" s="578"/>
      <c r="AF124" s="579" t="s">
        <v>619</v>
      </c>
      <c r="AG124" s="580"/>
      <c r="AH124" s="580"/>
      <c r="AI124" s="580"/>
      <c r="AJ124" s="580"/>
      <c r="AK124" s="581"/>
      <c r="AL124" s="578" t="s">
        <v>73</v>
      </c>
      <c r="AM124" s="578"/>
      <c r="AN124" s="578"/>
      <c r="AO124" s="578"/>
      <c r="AP124" s="578"/>
      <c r="AQ124" s="578"/>
      <c r="AR124" s="578" t="s">
        <v>620</v>
      </c>
      <c r="AS124" s="578"/>
      <c r="AT124" s="578"/>
      <c r="AU124" s="578"/>
      <c r="AV124" s="578"/>
      <c r="AW124" s="578"/>
      <c r="AX124" s="578"/>
      <c r="AY124" s="578"/>
      <c r="AZ124" s="582">
        <v>-27492.22</v>
      </c>
      <c r="BA124" s="582"/>
      <c r="BB124" s="582"/>
      <c r="BC124" s="582"/>
      <c r="BD124" s="582"/>
      <c r="BE124" s="582"/>
      <c r="BF124" s="582"/>
      <c r="BG124" s="582"/>
      <c r="BH124" s="582"/>
      <c r="BI124" s="576"/>
      <c r="BJ124" s="576"/>
      <c r="BK124" s="576"/>
      <c r="BL124" s="576"/>
      <c r="BM124" s="576"/>
      <c r="BN124" s="576"/>
      <c r="BO124" s="576"/>
      <c r="BP124" s="576"/>
      <c r="BQ124" s="576"/>
      <c r="BR124" s="576"/>
      <c r="BS124" s="576"/>
      <c r="BT124" s="576"/>
      <c r="BU124" s="576"/>
      <c r="BV124" s="576"/>
      <c r="BW124" s="576"/>
      <c r="BX124" s="576"/>
      <c r="BY124" s="576"/>
      <c r="BZ124" s="576"/>
      <c r="CA124" s="576"/>
      <c r="CB124" s="576"/>
      <c r="CC124" s="576"/>
      <c r="CD124" s="576"/>
      <c r="CE124" s="576"/>
      <c r="CF124" s="576"/>
      <c r="CG124" s="576"/>
      <c r="CH124" s="576"/>
      <c r="CI124" s="576"/>
      <c r="CJ124" s="576"/>
      <c r="CK124" s="576"/>
      <c r="CL124" s="576"/>
      <c r="CM124" s="576"/>
      <c r="CN124" s="576"/>
      <c r="CO124" s="576"/>
      <c r="CP124" s="576"/>
      <c r="CQ124" s="576"/>
      <c r="CR124" s="576"/>
      <c r="CS124" s="576"/>
      <c r="CT124" s="576"/>
      <c r="CU124" s="576"/>
      <c r="CV124" s="576"/>
      <c r="CW124" s="576"/>
      <c r="CX124" s="576"/>
      <c r="CY124" s="576"/>
      <c r="CZ124" s="576"/>
      <c r="DA124" s="576"/>
      <c r="DB124" s="576"/>
      <c r="DC124" s="576"/>
      <c r="DD124" s="576"/>
      <c r="DE124" s="576"/>
      <c r="DF124" s="576"/>
      <c r="DG124" s="576"/>
      <c r="DH124" s="576"/>
      <c r="DI124" s="576"/>
      <c r="DJ124" s="576"/>
      <c r="DK124" s="576"/>
      <c r="DL124" s="576"/>
      <c r="DM124" s="576"/>
      <c r="DN124" s="576"/>
      <c r="DO124" s="576"/>
      <c r="DP124" s="576"/>
      <c r="DQ124" s="576"/>
      <c r="DR124" s="576"/>
      <c r="DS124" s="576"/>
      <c r="DT124" s="345"/>
      <c r="DU124" s="345"/>
      <c r="DV124" s="346"/>
      <c r="DW124" s="346"/>
      <c r="DX124" s="346"/>
      <c r="DY124" s="346"/>
      <c r="DZ124" s="346"/>
      <c r="EA124" s="346"/>
      <c r="EB124" s="346"/>
      <c r="EC124" s="346"/>
      <c r="ED124" s="346"/>
      <c r="EE124" s="346"/>
      <c r="EF124" s="346"/>
      <c r="EG124" s="346"/>
      <c r="EH124" s="346"/>
      <c r="EI124" s="346"/>
      <c r="EJ124" s="346"/>
      <c r="EK124" s="346"/>
      <c r="EL124" s="346"/>
      <c r="EM124" s="346"/>
      <c r="EN124" s="346"/>
      <c r="EO124" s="346"/>
    </row>
    <row r="125" spans="1:145" s="343" customFormat="1" ht="15">
      <c r="A125" s="529" t="s">
        <v>74</v>
      </c>
      <c r="B125" s="529"/>
      <c r="C125" s="529"/>
      <c r="D125" s="529"/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71"/>
      <c r="U125" s="571"/>
      <c r="V125" s="571"/>
      <c r="W125" s="571"/>
      <c r="X125" s="571"/>
      <c r="Y125" s="571"/>
      <c r="Z125" s="571"/>
      <c r="AA125" s="571"/>
      <c r="AB125" s="571"/>
      <c r="AC125" s="571"/>
      <c r="AD125" s="571"/>
      <c r="AE125" s="571"/>
      <c r="AF125" s="571"/>
      <c r="AG125" s="571"/>
      <c r="AH125" s="571"/>
      <c r="AI125" s="571"/>
      <c r="AJ125" s="571"/>
      <c r="AK125" s="571"/>
      <c r="AL125" s="571"/>
      <c r="AM125" s="571"/>
      <c r="AN125" s="571"/>
      <c r="AO125" s="571"/>
      <c r="AP125" s="571"/>
      <c r="AQ125" s="571"/>
      <c r="AR125" s="571"/>
      <c r="AS125" s="571"/>
      <c r="AT125" s="571"/>
      <c r="AU125" s="571"/>
      <c r="AV125" s="571"/>
      <c r="AW125" s="571"/>
      <c r="AX125" s="571"/>
      <c r="AY125" s="571"/>
      <c r="AZ125" s="499">
        <v>0</v>
      </c>
      <c r="BA125" s="500"/>
      <c r="BB125" s="500"/>
      <c r="BC125" s="500"/>
      <c r="BD125" s="500"/>
      <c r="BE125" s="500"/>
      <c r="BF125" s="500"/>
      <c r="BG125" s="500"/>
      <c r="BH125" s="500"/>
      <c r="BI125" s="536" t="s">
        <v>75</v>
      </c>
      <c r="BJ125" s="536"/>
      <c r="BK125" s="536"/>
      <c r="BL125" s="536"/>
      <c r="BM125" s="536"/>
      <c r="BN125" s="536"/>
      <c r="BO125" s="536"/>
      <c r="BP125" s="536"/>
      <c r="BQ125" s="536" t="s">
        <v>75</v>
      </c>
      <c r="BR125" s="536"/>
      <c r="BS125" s="536"/>
      <c r="BT125" s="536"/>
      <c r="BU125" s="536"/>
      <c r="BV125" s="536"/>
      <c r="BW125" s="536"/>
      <c r="BX125" s="500"/>
      <c r="BY125" s="500"/>
      <c r="BZ125" s="500"/>
      <c r="CA125" s="500"/>
      <c r="CB125" s="500"/>
      <c r="CC125" s="500"/>
      <c r="CD125" s="500"/>
      <c r="CE125" s="500"/>
      <c r="CF125" s="500"/>
      <c r="CG125" s="536" t="s">
        <v>75</v>
      </c>
      <c r="CH125" s="536"/>
      <c r="CI125" s="536"/>
      <c r="CJ125" s="536"/>
      <c r="CK125" s="536"/>
      <c r="CL125" s="536"/>
      <c r="CM125" s="536"/>
      <c r="CN125" s="536"/>
      <c r="CO125" s="536" t="s">
        <v>75</v>
      </c>
      <c r="CP125" s="536"/>
      <c r="CQ125" s="536"/>
      <c r="CR125" s="536"/>
      <c r="CS125" s="536"/>
      <c r="CT125" s="536"/>
      <c r="CU125" s="536"/>
      <c r="CV125" s="500"/>
      <c r="CW125" s="500"/>
      <c r="CX125" s="500"/>
      <c r="CY125" s="500"/>
      <c r="CZ125" s="500"/>
      <c r="DA125" s="500"/>
      <c r="DB125" s="500"/>
      <c r="DC125" s="500"/>
      <c r="DD125" s="500"/>
      <c r="DE125" s="536" t="s">
        <v>75</v>
      </c>
      <c r="DF125" s="536"/>
      <c r="DG125" s="536"/>
      <c r="DH125" s="536"/>
      <c r="DI125" s="536"/>
      <c r="DJ125" s="536"/>
      <c r="DK125" s="536"/>
      <c r="DL125" s="536"/>
      <c r="DM125" s="536" t="s">
        <v>75</v>
      </c>
      <c r="DN125" s="536"/>
      <c r="DO125" s="536"/>
      <c r="DP125" s="536"/>
      <c r="DQ125" s="536"/>
      <c r="DR125" s="536"/>
      <c r="DS125" s="536"/>
      <c r="DT125" s="347"/>
      <c r="DU125" s="347"/>
      <c r="DV125" s="348"/>
      <c r="DW125" s="348"/>
      <c r="DX125" s="348"/>
      <c r="DY125" s="348"/>
      <c r="DZ125" s="348"/>
      <c r="EA125" s="348"/>
      <c r="EB125" s="348"/>
      <c r="EC125" s="348"/>
      <c r="ED125" s="348"/>
      <c r="EE125" s="348"/>
      <c r="EF125" s="348"/>
      <c r="EG125" s="348"/>
      <c r="EH125" s="348"/>
      <c r="EI125" s="348"/>
      <c r="EJ125" s="348"/>
      <c r="EK125" s="348"/>
      <c r="EL125" s="348"/>
      <c r="EM125" s="348"/>
      <c r="EN125" s="348"/>
      <c r="EO125" s="348"/>
    </row>
    <row r="126" spans="1:145">
      <c r="A126" s="529" t="s">
        <v>103</v>
      </c>
      <c r="B126" s="529"/>
      <c r="C126" s="529"/>
      <c r="D126" s="529"/>
      <c r="E126" s="529"/>
      <c r="F126" s="529"/>
      <c r="G126" s="529"/>
      <c r="H126" s="529"/>
      <c r="I126" s="529"/>
      <c r="J126" s="529"/>
      <c r="K126" s="529"/>
      <c r="L126" s="529"/>
      <c r="M126" s="529"/>
      <c r="N126" s="529"/>
      <c r="O126" s="529"/>
      <c r="P126" s="529"/>
      <c r="Q126" s="529"/>
      <c r="R126" s="529"/>
      <c r="S126" s="529"/>
      <c r="T126" s="529"/>
      <c r="U126" s="529"/>
      <c r="V126" s="529"/>
      <c r="W126" s="529"/>
      <c r="X126" s="529"/>
      <c r="Y126" s="529"/>
      <c r="Z126" s="529"/>
      <c r="AA126" s="529"/>
      <c r="AB126" s="529"/>
      <c r="AC126" s="529"/>
      <c r="AD126" s="529"/>
      <c r="AE126" s="529"/>
      <c r="AF126" s="529"/>
      <c r="AG126" s="529"/>
      <c r="AH126" s="529"/>
      <c r="AI126" s="529"/>
      <c r="AJ126" s="529"/>
      <c r="AK126" s="529"/>
      <c r="AL126" s="529"/>
      <c r="AM126" s="529"/>
      <c r="AN126" s="529"/>
      <c r="AO126" s="529"/>
      <c r="AP126" s="529"/>
      <c r="AQ126" s="529"/>
      <c r="AR126" s="529"/>
      <c r="AS126" s="529"/>
      <c r="AT126" s="529"/>
      <c r="AU126" s="529"/>
      <c r="AV126" s="529"/>
      <c r="AW126" s="529"/>
      <c r="AX126" s="529"/>
      <c r="AY126" s="529"/>
      <c r="AZ126" s="551">
        <f>AZ10+AZ23+AZ30+AZ40+AZ48+AZ50+AZ69+AZ78+AZ93+AZ97+AZ99+AZ102+AZ104+AZ107+AZ112+AZ114+AZ116+AZ118+AZ120</f>
        <v>85173922</v>
      </c>
      <c r="BA126" s="521"/>
      <c r="BB126" s="521"/>
      <c r="BC126" s="521"/>
      <c r="BD126" s="521"/>
      <c r="BE126" s="521"/>
      <c r="BF126" s="521"/>
      <c r="BG126" s="521"/>
      <c r="BH126" s="521"/>
      <c r="BI126" s="536" t="s">
        <v>75</v>
      </c>
      <c r="BJ126" s="536"/>
      <c r="BK126" s="536"/>
      <c r="BL126" s="536"/>
      <c r="BM126" s="536"/>
      <c r="BN126" s="536"/>
      <c r="BO126" s="536"/>
      <c r="BP126" s="536"/>
      <c r="BQ126" s="536" t="s">
        <v>75</v>
      </c>
      <c r="BR126" s="536"/>
      <c r="BS126" s="536"/>
      <c r="BT126" s="536"/>
      <c r="BU126" s="536"/>
      <c r="BV126" s="536"/>
      <c r="BW126" s="536"/>
      <c r="BX126" s="551">
        <f>BX10+BX23+BX30+BX40+BX48+BX50+BX69+BX78+BX93+BX97+BX99+BX102+BX104+BX107+BX112+BX114+BX116+BX118+BX120</f>
        <v>85011709</v>
      </c>
      <c r="BY126" s="521"/>
      <c r="BZ126" s="521"/>
      <c r="CA126" s="521"/>
      <c r="CB126" s="521"/>
      <c r="CC126" s="521"/>
      <c r="CD126" s="521"/>
      <c r="CE126" s="521"/>
      <c r="CF126" s="521"/>
      <c r="CG126" s="536" t="s">
        <v>75</v>
      </c>
      <c r="CH126" s="536"/>
      <c r="CI126" s="536"/>
      <c r="CJ126" s="536"/>
      <c r="CK126" s="536"/>
      <c r="CL126" s="536"/>
      <c r="CM126" s="536"/>
      <c r="CN126" s="536"/>
      <c r="CO126" s="536" t="s">
        <v>75</v>
      </c>
      <c r="CP126" s="536"/>
      <c r="CQ126" s="536"/>
      <c r="CR126" s="536"/>
      <c r="CS126" s="536"/>
      <c r="CT126" s="536"/>
      <c r="CU126" s="536"/>
      <c r="CV126" s="551">
        <f>CV10+CV23+CV30+CV40+CV48+CV50+CV69+CV78+CV93+CV97+CV99+CV102+CV104+CV107+CV112+CV114+CV116+CV118+CV120</f>
        <v>84658975</v>
      </c>
      <c r="CW126" s="521"/>
      <c r="CX126" s="521"/>
      <c r="CY126" s="521"/>
      <c r="CZ126" s="521"/>
      <c r="DA126" s="521"/>
      <c r="DB126" s="521"/>
      <c r="DC126" s="521"/>
      <c r="DD126" s="521"/>
      <c r="DE126" s="536" t="s">
        <v>75</v>
      </c>
      <c r="DF126" s="536"/>
      <c r="DG126" s="536"/>
      <c r="DH126" s="536"/>
      <c r="DI126" s="536"/>
      <c r="DJ126" s="536"/>
      <c r="DK126" s="536"/>
      <c r="DL126" s="536"/>
      <c r="DM126" s="536" t="s">
        <v>75</v>
      </c>
      <c r="DN126" s="536"/>
      <c r="DO126" s="536"/>
      <c r="DP126" s="536"/>
      <c r="DQ126" s="536"/>
      <c r="DR126" s="536"/>
      <c r="DS126" s="536"/>
    </row>
    <row r="128" spans="1:145" ht="57" customHeight="1">
      <c r="A128" s="570" t="s">
        <v>156</v>
      </c>
      <c r="B128" s="570"/>
      <c r="C128" s="570"/>
      <c r="D128" s="570"/>
      <c r="E128" s="570"/>
      <c r="F128" s="570"/>
      <c r="G128" s="570"/>
      <c r="H128" s="570"/>
      <c r="I128" s="570"/>
      <c r="J128" s="570"/>
      <c r="K128" s="570"/>
      <c r="L128" s="570"/>
      <c r="M128" s="570"/>
      <c r="N128" s="570"/>
      <c r="O128" s="570"/>
      <c r="P128" s="570"/>
      <c r="Q128" s="570"/>
      <c r="R128" s="570"/>
      <c r="S128" s="570"/>
      <c r="T128" s="570"/>
      <c r="U128" s="570"/>
      <c r="V128" s="570"/>
      <c r="W128" s="570"/>
      <c r="X128" s="570"/>
      <c r="Y128" s="570"/>
      <c r="Z128" s="570"/>
      <c r="AA128" s="570"/>
      <c r="AB128" s="570"/>
      <c r="AC128" s="570"/>
      <c r="AD128" s="570"/>
      <c r="AE128" s="570"/>
      <c r="AF128" s="570"/>
      <c r="AG128" s="570"/>
      <c r="AH128" s="570"/>
      <c r="AI128" s="570"/>
      <c r="AJ128" s="570"/>
      <c r="AK128" s="570"/>
      <c r="AL128" s="570"/>
      <c r="AM128" s="570"/>
      <c r="AN128" s="570"/>
      <c r="AO128" s="570"/>
      <c r="AP128" s="570"/>
      <c r="AQ128" s="570"/>
      <c r="AR128" s="570"/>
      <c r="AS128" s="570"/>
      <c r="AT128" s="570"/>
      <c r="AU128" s="570"/>
      <c r="AV128" s="570"/>
      <c r="AW128" s="570"/>
      <c r="AX128" s="570"/>
      <c r="AY128" s="570"/>
      <c r="AZ128" s="570"/>
      <c r="BA128" s="570"/>
      <c r="BB128" s="570"/>
      <c r="BC128" s="570"/>
      <c r="BD128" s="570"/>
      <c r="BE128" s="570"/>
      <c r="BF128" s="570"/>
      <c r="BG128" s="570"/>
      <c r="BH128" s="570"/>
      <c r="BI128" s="570"/>
      <c r="BJ128" s="570"/>
      <c r="BK128" s="570"/>
      <c r="BL128" s="570"/>
      <c r="BM128" s="570"/>
      <c r="BN128" s="570"/>
      <c r="BO128" s="570"/>
      <c r="BP128" s="570"/>
      <c r="BQ128" s="570"/>
      <c r="BR128" s="570"/>
      <c r="BS128" s="570"/>
      <c r="BT128" s="570"/>
      <c r="BU128" s="570"/>
      <c r="BV128" s="570"/>
      <c r="BW128" s="570"/>
      <c r="BX128" s="570"/>
      <c r="BY128" s="570"/>
      <c r="BZ128" s="570"/>
      <c r="CA128" s="570"/>
      <c r="CB128" s="570"/>
      <c r="CC128" s="570"/>
      <c r="CD128" s="570"/>
      <c r="CE128" s="570"/>
      <c r="CF128" s="570"/>
      <c r="CG128" s="570"/>
      <c r="CH128" s="570"/>
      <c r="CI128" s="570"/>
      <c r="CJ128" s="570"/>
      <c r="CK128" s="570"/>
      <c r="CL128" s="570"/>
      <c r="CM128" s="570"/>
      <c r="CN128" s="570"/>
      <c r="CO128" s="570"/>
      <c r="CP128" s="570"/>
      <c r="CQ128" s="570"/>
      <c r="CR128" s="570"/>
      <c r="CS128" s="570"/>
      <c r="CT128" s="570"/>
      <c r="CU128" s="570"/>
      <c r="CV128" s="570"/>
      <c r="CW128" s="570"/>
      <c r="CX128" s="570"/>
      <c r="CY128" s="570"/>
      <c r="CZ128" s="570"/>
      <c r="DA128" s="570"/>
      <c r="DB128" s="570"/>
      <c r="DC128" s="570"/>
      <c r="DD128" s="570"/>
      <c r="DE128" s="570"/>
      <c r="DF128" s="570"/>
      <c r="DG128" s="570"/>
      <c r="DH128" s="570"/>
      <c r="DI128" s="570"/>
      <c r="DJ128" s="570"/>
      <c r="DK128" s="570"/>
      <c r="DL128" s="570"/>
      <c r="DM128" s="570"/>
      <c r="DN128" s="570"/>
      <c r="DO128" s="570"/>
      <c r="DP128" s="570"/>
      <c r="DQ128" s="570"/>
      <c r="DR128" s="570"/>
      <c r="DS128" s="570"/>
    </row>
    <row r="130" spans="1:125">
      <c r="A130" s="488" t="s">
        <v>105</v>
      </c>
      <c r="B130" s="488"/>
      <c r="C130" s="488"/>
      <c r="D130" s="488"/>
      <c r="E130" s="488"/>
      <c r="F130" s="488"/>
      <c r="G130" s="488"/>
      <c r="H130" s="488"/>
      <c r="I130" s="488"/>
      <c r="J130" s="488"/>
      <c r="K130" s="488"/>
      <c r="L130" s="488"/>
      <c r="M130" s="488"/>
      <c r="N130" s="489"/>
      <c r="O130" s="487" t="s">
        <v>43</v>
      </c>
      <c r="P130" s="488"/>
      <c r="Q130" s="488"/>
      <c r="R130" s="488"/>
      <c r="S130" s="489"/>
      <c r="T130" s="480" t="s">
        <v>42</v>
      </c>
      <c r="U130" s="480"/>
      <c r="V130" s="480"/>
      <c r="W130" s="480"/>
      <c r="X130" s="480"/>
      <c r="Y130" s="480"/>
      <c r="Z130" s="480"/>
      <c r="AA130" s="480"/>
      <c r="AB130" s="480"/>
      <c r="AC130" s="480"/>
      <c r="AD130" s="480"/>
      <c r="AE130" s="480"/>
      <c r="AF130" s="480"/>
      <c r="AG130" s="480"/>
      <c r="AH130" s="480"/>
      <c r="AI130" s="480"/>
      <c r="AJ130" s="480"/>
      <c r="AK130" s="480"/>
      <c r="AL130" s="480"/>
      <c r="AM130" s="480"/>
      <c r="AN130" s="480"/>
      <c r="AO130" s="480"/>
      <c r="AP130" s="480"/>
      <c r="AQ130" s="481"/>
      <c r="AR130" s="487" t="s">
        <v>43</v>
      </c>
      <c r="AS130" s="488"/>
      <c r="AT130" s="488"/>
      <c r="AU130" s="488"/>
      <c r="AV130" s="488"/>
      <c r="AW130" s="488"/>
      <c r="AX130" s="488"/>
      <c r="AY130" s="489"/>
      <c r="AZ130" s="490" t="s">
        <v>44</v>
      </c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490"/>
      <c r="BS130" s="490"/>
      <c r="BT130" s="490"/>
      <c r="BU130" s="490"/>
      <c r="BV130" s="490"/>
      <c r="BW130" s="490"/>
      <c r="BX130" s="490"/>
      <c r="BY130" s="490"/>
      <c r="BZ130" s="490"/>
      <c r="CA130" s="490"/>
      <c r="CB130" s="490"/>
      <c r="CC130" s="490"/>
      <c r="CD130" s="490"/>
      <c r="CE130" s="490"/>
      <c r="CF130" s="490"/>
      <c r="CG130" s="490"/>
      <c r="CH130" s="490"/>
      <c r="CI130" s="490"/>
      <c r="CJ130" s="490"/>
      <c r="CK130" s="490"/>
      <c r="CL130" s="490"/>
      <c r="CM130" s="490"/>
      <c r="CN130" s="490"/>
      <c r="CO130" s="490"/>
      <c r="CP130" s="490"/>
      <c r="CQ130" s="490"/>
      <c r="CR130" s="490"/>
      <c r="CS130" s="490"/>
      <c r="CT130" s="490"/>
      <c r="CU130" s="490"/>
      <c r="CV130" s="480"/>
      <c r="CW130" s="480"/>
      <c r="CX130" s="480"/>
      <c r="CY130" s="480"/>
      <c r="CZ130" s="480"/>
      <c r="DA130" s="480"/>
      <c r="DB130" s="480"/>
      <c r="DC130" s="480"/>
      <c r="DD130" s="480"/>
      <c r="DE130" s="480"/>
      <c r="DF130" s="480"/>
      <c r="DG130" s="480"/>
      <c r="DH130" s="480"/>
      <c r="DI130" s="480"/>
      <c r="DJ130" s="480"/>
      <c r="DK130" s="480"/>
      <c r="DL130" s="480"/>
      <c r="DM130" s="480"/>
      <c r="DN130" s="480"/>
      <c r="DO130" s="480"/>
      <c r="DP130" s="480"/>
      <c r="DQ130" s="480"/>
      <c r="DR130" s="480"/>
      <c r="DS130" s="481"/>
    </row>
    <row r="131" spans="1:125">
      <c r="A131" s="485" t="s">
        <v>49</v>
      </c>
      <c r="B131" s="485"/>
      <c r="C131" s="485"/>
      <c r="D131" s="485"/>
      <c r="E131" s="485"/>
      <c r="F131" s="485"/>
      <c r="G131" s="485"/>
      <c r="H131" s="485"/>
      <c r="I131" s="485"/>
      <c r="J131" s="485"/>
      <c r="K131" s="485"/>
      <c r="L131" s="485"/>
      <c r="M131" s="485"/>
      <c r="N131" s="493"/>
      <c r="O131" s="492" t="s">
        <v>106</v>
      </c>
      <c r="P131" s="485"/>
      <c r="Q131" s="485"/>
      <c r="R131" s="485"/>
      <c r="S131" s="493"/>
      <c r="T131" s="483" t="s">
        <v>45</v>
      </c>
      <c r="U131" s="483"/>
      <c r="V131" s="483"/>
      <c r="W131" s="483"/>
      <c r="X131" s="483"/>
      <c r="Y131" s="483"/>
      <c r="Z131" s="483"/>
      <c r="AA131" s="483"/>
      <c r="AB131" s="483"/>
      <c r="AC131" s="483"/>
      <c r="AD131" s="483"/>
      <c r="AE131" s="483"/>
      <c r="AF131" s="483"/>
      <c r="AG131" s="483"/>
      <c r="AH131" s="483"/>
      <c r="AI131" s="483"/>
      <c r="AJ131" s="483"/>
      <c r="AK131" s="483"/>
      <c r="AL131" s="483"/>
      <c r="AM131" s="483"/>
      <c r="AN131" s="483"/>
      <c r="AO131" s="483"/>
      <c r="AP131" s="483"/>
      <c r="AQ131" s="484"/>
      <c r="AR131" s="492" t="s">
        <v>107</v>
      </c>
      <c r="AS131" s="485"/>
      <c r="AT131" s="485"/>
      <c r="AU131" s="485"/>
      <c r="AV131" s="485"/>
      <c r="AW131" s="485"/>
      <c r="AX131" s="485"/>
      <c r="AY131" s="493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10" t="s">
        <v>47</v>
      </c>
      <c r="BL131" s="494" t="s">
        <v>18</v>
      </c>
      <c r="BM131" s="494"/>
      <c r="BN131" s="494"/>
      <c r="BO131" s="11" t="s">
        <v>48</v>
      </c>
      <c r="BP131" s="9"/>
      <c r="BQ131" s="9"/>
      <c r="BR131" s="9"/>
      <c r="BS131" s="9"/>
      <c r="BT131" s="9"/>
      <c r="BU131" s="9"/>
      <c r="BV131" s="9"/>
      <c r="BW131" s="12"/>
      <c r="BX131" s="13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10" t="s">
        <v>47</v>
      </c>
      <c r="CJ131" s="494" t="s">
        <v>20</v>
      </c>
      <c r="CK131" s="494"/>
      <c r="CL131" s="494"/>
      <c r="CM131" s="11" t="s">
        <v>48</v>
      </c>
      <c r="CN131" s="9"/>
      <c r="CO131" s="9"/>
      <c r="CP131" s="9"/>
      <c r="CQ131" s="9"/>
      <c r="CR131" s="9"/>
      <c r="CS131" s="9"/>
      <c r="CT131" s="9"/>
      <c r="CU131" s="12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10" t="s">
        <v>47</v>
      </c>
      <c r="DH131" s="494" t="s">
        <v>638</v>
      </c>
      <c r="DI131" s="494"/>
      <c r="DJ131" s="494"/>
      <c r="DK131" s="11" t="s">
        <v>48</v>
      </c>
      <c r="DL131" s="9"/>
      <c r="DM131" s="9"/>
      <c r="DN131" s="9"/>
      <c r="DO131" s="9"/>
      <c r="DP131" s="9"/>
      <c r="DQ131" s="9"/>
      <c r="DR131" s="9"/>
      <c r="DS131" s="12"/>
    </row>
    <row r="132" spans="1:125" ht="12.75" customHeight="1">
      <c r="A132" s="485"/>
      <c r="B132" s="485"/>
      <c r="C132" s="485"/>
      <c r="D132" s="485"/>
      <c r="E132" s="485"/>
      <c r="F132" s="485"/>
      <c r="G132" s="485"/>
      <c r="H132" s="485"/>
      <c r="I132" s="485"/>
      <c r="J132" s="485"/>
      <c r="K132" s="485"/>
      <c r="L132" s="485"/>
      <c r="M132" s="485"/>
      <c r="N132" s="493"/>
      <c r="O132" s="492"/>
      <c r="P132" s="485"/>
      <c r="Q132" s="485"/>
      <c r="R132" s="485"/>
      <c r="S132" s="493"/>
      <c r="T132" s="496"/>
      <c r="U132" s="496"/>
      <c r="V132" s="496"/>
      <c r="W132" s="496"/>
      <c r="X132" s="496"/>
      <c r="Y132" s="496"/>
      <c r="Z132" s="496"/>
      <c r="AA132" s="496"/>
      <c r="AB132" s="496"/>
      <c r="AC132" s="496"/>
      <c r="AD132" s="496"/>
      <c r="AE132" s="496"/>
      <c r="AF132" s="496"/>
      <c r="AG132" s="496"/>
      <c r="AH132" s="496"/>
      <c r="AI132" s="496"/>
      <c r="AJ132" s="496"/>
      <c r="AK132" s="496"/>
      <c r="AL132" s="496"/>
      <c r="AM132" s="496"/>
      <c r="AN132" s="496"/>
      <c r="AO132" s="496"/>
      <c r="AP132" s="496"/>
      <c r="AQ132" s="497"/>
      <c r="AR132" s="492" t="s">
        <v>108</v>
      </c>
      <c r="AS132" s="485"/>
      <c r="AT132" s="485"/>
      <c r="AU132" s="485"/>
      <c r="AV132" s="485"/>
      <c r="AW132" s="485"/>
      <c r="AX132" s="485"/>
      <c r="AY132" s="493"/>
      <c r="AZ132" s="496" t="s">
        <v>50</v>
      </c>
      <c r="BA132" s="496"/>
      <c r="BB132" s="496"/>
      <c r="BC132" s="496"/>
      <c r="BD132" s="496"/>
      <c r="BE132" s="496"/>
      <c r="BF132" s="496"/>
      <c r="BG132" s="496"/>
      <c r="BH132" s="496"/>
      <c r="BI132" s="496"/>
      <c r="BJ132" s="496"/>
      <c r="BK132" s="496"/>
      <c r="BL132" s="496"/>
      <c r="BM132" s="496"/>
      <c r="BN132" s="496"/>
      <c r="BO132" s="496"/>
      <c r="BP132" s="496"/>
      <c r="BQ132" s="496"/>
      <c r="BR132" s="496"/>
      <c r="BS132" s="496"/>
      <c r="BT132" s="496"/>
      <c r="BU132" s="496"/>
      <c r="BV132" s="496"/>
      <c r="BW132" s="497"/>
      <c r="BX132" s="495" t="s">
        <v>51</v>
      </c>
      <c r="BY132" s="496"/>
      <c r="BZ132" s="496"/>
      <c r="CA132" s="496"/>
      <c r="CB132" s="496"/>
      <c r="CC132" s="496"/>
      <c r="CD132" s="496"/>
      <c r="CE132" s="496"/>
      <c r="CF132" s="496"/>
      <c r="CG132" s="496"/>
      <c r="CH132" s="496"/>
      <c r="CI132" s="496"/>
      <c r="CJ132" s="496"/>
      <c r="CK132" s="496"/>
      <c r="CL132" s="496"/>
      <c r="CM132" s="496"/>
      <c r="CN132" s="496"/>
      <c r="CO132" s="496"/>
      <c r="CP132" s="496"/>
      <c r="CQ132" s="496"/>
      <c r="CR132" s="496"/>
      <c r="CS132" s="496"/>
      <c r="CT132" s="496"/>
      <c r="CU132" s="497"/>
      <c r="CV132" s="496" t="s">
        <v>52</v>
      </c>
      <c r="CW132" s="496"/>
      <c r="CX132" s="496"/>
      <c r="CY132" s="496"/>
      <c r="CZ132" s="496"/>
      <c r="DA132" s="496"/>
      <c r="DB132" s="496"/>
      <c r="DC132" s="496"/>
      <c r="DD132" s="496"/>
      <c r="DE132" s="496"/>
      <c r="DF132" s="496"/>
      <c r="DG132" s="496"/>
      <c r="DH132" s="496"/>
      <c r="DI132" s="496"/>
      <c r="DJ132" s="496"/>
      <c r="DK132" s="496"/>
      <c r="DL132" s="496"/>
      <c r="DM132" s="483"/>
      <c r="DN132" s="483"/>
      <c r="DO132" s="483"/>
      <c r="DP132" s="483"/>
      <c r="DQ132" s="483"/>
      <c r="DR132" s="483"/>
      <c r="DS132" s="484"/>
    </row>
    <row r="133" spans="1:125" ht="12.75" customHeight="1">
      <c r="A133" s="485"/>
      <c r="B133" s="485"/>
      <c r="C133" s="485"/>
      <c r="D133" s="485"/>
      <c r="E133" s="485"/>
      <c r="F133" s="485"/>
      <c r="G133" s="485"/>
      <c r="H133" s="485"/>
      <c r="I133" s="485"/>
      <c r="J133" s="485"/>
      <c r="K133" s="485"/>
      <c r="L133" s="485"/>
      <c r="M133" s="485"/>
      <c r="N133" s="493"/>
      <c r="O133" s="492"/>
      <c r="P133" s="485"/>
      <c r="Q133" s="485"/>
      <c r="R133" s="485"/>
      <c r="S133" s="493"/>
      <c r="T133" s="480" t="s">
        <v>53</v>
      </c>
      <c r="U133" s="480"/>
      <c r="V133" s="480"/>
      <c r="W133" s="480"/>
      <c r="X133" s="480"/>
      <c r="Y133" s="480"/>
      <c r="Z133" s="479" t="s">
        <v>54</v>
      </c>
      <c r="AA133" s="480"/>
      <c r="AB133" s="480"/>
      <c r="AC133" s="480"/>
      <c r="AD133" s="480"/>
      <c r="AE133" s="481"/>
      <c r="AF133" s="479" t="s">
        <v>55</v>
      </c>
      <c r="AG133" s="480"/>
      <c r="AH133" s="480"/>
      <c r="AI133" s="480"/>
      <c r="AJ133" s="480"/>
      <c r="AK133" s="481"/>
      <c r="AL133" s="479" t="s">
        <v>56</v>
      </c>
      <c r="AM133" s="480"/>
      <c r="AN133" s="480"/>
      <c r="AO133" s="480"/>
      <c r="AP133" s="480"/>
      <c r="AQ133" s="481"/>
      <c r="AR133" s="492" t="s">
        <v>49</v>
      </c>
      <c r="AS133" s="485"/>
      <c r="AT133" s="485"/>
      <c r="AU133" s="485"/>
      <c r="AV133" s="485"/>
      <c r="AW133" s="485"/>
      <c r="AX133" s="485"/>
      <c r="AY133" s="493"/>
      <c r="AZ133" s="480" t="s">
        <v>57</v>
      </c>
      <c r="BA133" s="480"/>
      <c r="BB133" s="480"/>
      <c r="BC133" s="480"/>
      <c r="BD133" s="480"/>
      <c r="BE133" s="480"/>
      <c r="BF133" s="480"/>
      <c r="BG133" s="480"/>
      <c r="BH133" s="481"/>
      <c r="BI133" s="479" t="s">
        <v>58</v>
      </c>
      <c r="BJ133" s="480"/>
      <c r="BK133" s="480"/>
      <c r="BL133" s="480"/>
      <c r="BM133" s="480"/>
      <c r="BN133" s="480"/>
      <c r="BO133" s="480"/>
      <c r="BP133" s="481"/>
      <c r="BQ133" s="479" t="s">
        <v>110</v>
      </c>
      <c r="BR133" s="480"/>
      <c r="BS133" s="480"/>
      <c r="BT133" s="480"/>
      <c r="BU133" s="480"/>
      <c r="BV133" s="480"/>
      <c r="BW133" s="481"/>
      <c r="BX133" s="479" t="s">
        <v>57</v>
      </c>
      <c r="BY133" s="480"/>
      <c r="BZ133" s="480"/>
      <c r="CA133" s="480"/>
      <c r="CB133" s="480"/>
      <c r="CC133" s="480"/>
      <c r="CD133" s="480"/>
      <c r="CE133" s="480"/>
      <c r="CF133" s="481"/>
      <c r="CG133" s="479" t="s">
        <v>58</v>
      </c>
      <c r="CH133" s="480"/>
      <c r="CI133" s="480"/>
      <c r="CJ133" s="480"/>
      <c r="CK133" s="480"/>
      <c r="CL133" s="480"/>
      <c r="CM133" s="480"/>
      <c r="CN133" s="481"/>
      <c r="CO133" s="479" t="s">
        <v>110</v>
      </c>
      <c r="CP133" s="480"/>
      <c r="CQ133" s="480"/>
      <c r="CR133" s="480"/>
      <c r="CS133" s="480"/>
      <c r="CT133" s="480"/>
      <c r="CU133" s="481"/>
      <c r="CV133" s="479" t="s">
        <v>57</v>
      </c>
      <c r="CW133" s="480"/>
      <c r="CX133" s="480"/>
      <c r="CY133" s="480"/>
      <c r="CZ133" s="480"/>
      <c r="DA133" s="480"/>
      <c r="DB133" s="480"/>
      <c r="DC133" s="480"/>
      <c r="DD133" s="481"/>
      <c r="DE133" s="479" t="s">
        <v>58</v>
      </c>
      <c r="DF133" s="480"/>
      <c r="DG133" s="480"/>
      <c r="DH133" s="480"/>
      <c r="DI133" s="480"/>
      <c r="DJ133" s="480"/>
      <c r="DK133" s="480"/>
      <c r="DL133" s="481"/>
      <c r="DM133" s="480" t="s">
        <v>110</v>
      </c>
      <c r="DN133" s="480"/>
      <c r="DO133" s="480"/>
      <c r="DP133" s="480"/>
      <c r="DQ133" s="480"/>
      <c r="DR133" s="480"/>
      <c r="DS133" s="481"/>
    </row>
    <row r="134" spans="1:125">
      <c r="A134" s="485"/>
      <c r="B134" s="485"/>
      <c r="C134" s="485"/>
      <c r="D134" s="485"/>
      <c r="E134" s="485"/>
      <c r="F134" s="485"/>
      <c r="G134" s="485"/>
      <c r="H134" s="485"/>
      <c r="I134" s="485"/>
      <c r="J134" s="485"/>
      <c r="K134" s="485"/>
      <c r="L134" s="485"/>
      <c r="M134" s="485"/>
      <c r="N134" s="493"/>
      <c r="O134" s="492"/>
      <c r="P134" s="485"/>
      <c r="Q134" s="485"/>
      <c r="R134" s="485"/>
      <c r="S134" s="493"/>
      <c r="T134" s="483"/>
      <c r="U134" s="483"/>
      <c r="V134" s="483"/>
      <c r="W134" s="483"/>
      <c r="X134" s="483"/>
      <c r="Y134" s="483"/>
      <c r="Z134" s="482" t="s">
        <v>60</v>
      </c>
      <c r="AA134" s="483"/>
      <c r="AB134" s="483"/>
      <c r="AC134" s="483"/>
      <c r="AD134" s="483"/>
      <c r="AE134" s="484"/>
      <c r="AF134" s="482" t="s">
        <v>61</v>
      </c>
      <c r="AG134" s="483"/>
      <c r="AH134" s="483"/>
      <c r="AI134" s="483"/>
      <c r="AJ134" s="483"/>
      <c r="AK134" s="484"/>
      <c r="AL134" s="482" t="s">
        <v>111</v>
      </c>
      <c r="AM134" s="483"/>
      <c r="AN134" s="483"/>
      <c r="AO134" s="483"/>
      <c r="AP134" s="483"/>
      <c r="AQ134" s="484"/>
      <c r="AR134" s="485"/>
      <c r="AS134" s="485"/>
      <c r="AT134" s="485"/>
      <c r="AU134" s="485"/>
      <c r="AV134" s="485"/>
      <c r="AW134" s="485"/>
      <c r="AX134" s="485"/>
      <c r="AY134" s="493"/>
      <c r="AZ134" s="483" t="s">
        <v>63</v>
      </c>
      <c r="BA134" s="483"/>
      <c r="BB134" s="483"/>
      <c r="BC134" s="483"/>
      <c r="BD134" s="483"/>
      <c r="BE134" s="483"/>
      <c r="BF134" s="483"/>
      <c r="BG134" s="483"/>
      <c r="BH134" s="484"/>
      <c r="BI134" s="482"/>
      <c r="BJ134" s="483"/>
      <c r="BK134" s="483"/>
      <c r="BL134" s="483"/>
      <c r="BM134" s="483"/>
      <c r="BN134" s="483"/>
      <c r="BO134" s="483"/>
      <c r="BP134" s="484"/>
      <c r="BQ134" s="482" t="s">
        <v>112</v>
      </c>
      <c r="BR134" s="483"/>
      <c r="BS134" s="483"/>
      <c r="BT134" s="483"/>
      <c r="BU134" s="483"/>
      <c r="BV134" s="483"/>
      <c r="BW134" s="484"/>
      <c r="BX134" s="482" t="s">
        <v>63</v>
      </c>
      <c r="BY134" s="483"/>
      <c r="BZ134" s="483"/>
      <c r="CA134" s="483"/>
      <c r="CB134" s="483"/>
      <c r="CC134" s="483"/>
      <c r="CD134" s="483"/>
      <c r="CE134" s="483"/>
      <c r="CF134" s="484"/>
      <c r="CG134" s="482"/>
      <c r="CH134" s="483"/>
      <c r="CI134" s="483"/>
      <c r="CJ134" s="483"/>
      <c r="CK134" s="483"/>
      <c r="CL134" s="483"/>
      <c r="CM134" s="483"/>
      <c r="CN134" s="484"/>
      <c r="CO134" s="482" t="s">
        <v>112</v>
      </c>
      <c r="CP134" s="483"/>
      <c r="CQ134" s="483"/>
      <c r="CR134" s="483"/>
      <c r="CS134" s="483"/>
      <c r="CT134" s="483"/>
      <c r="CU134" s="484"/>
      <c r="CV134" s="482" t="s">
        <v>63</v>
      </c>
      <c r="CW134" s="483"/>
      <c r="CX134" s="483"/>
      <c r="CY134" s="483"/>
      <c r="CZ134" s="483"/>
      <c r="DA134" s="483"/>
      <c r="DB134" s="483"/>
      <c r="DC134" s="483"/>
      <c r="DD134" s="484"/>
      <c r="DE134" s="482"/>
      <c r="DF134" s="483"/>
      <c r="DG134" s="483"/>
      <c r="DH134" s="483"/>
      <c r="DI134" s="483"/>
      <c r="DJ134" s="483"/>
      <c r="DK134" s="483"/>
      <c r="DL134" s="484"/>
      <c r="DM134" s="483" t="s">
        <v>112</v>
      </c>
      <c r="DN134" s="483"/>
      <c r="DO134" s="483"/>
      <c r="DP134" s="483"/>
      <c r="DQ134" s="483"/>
      <c r="DR134" s="483"/>
      <c r="DS134" s="484"/>
    </row>
    <row r="135" spans="1:125">
      <c r="A135" s="474"/>
      <c r="B135" s="474"/>
      <c r="C135" s="474"/>
      <c r="D135" s="474"/>
      <c r="E135" s="474"/>
      <c r="F135" s="474"/>
      <c r="G135" s="474"/>
      <c r="H135" s="474"/>
      <c r="I135" s="474"/>
      <c r="J135" s="474"/>
      <c r="K135" s="474"/>
      <c r="L135" s="474"/>
      <c r="M135" s="474"/>
      <c r="N135" s="550"/>
      <c r="O135" s="549"/>
      <c r="P135" s="474"/>
      <c r="Q135" s="474"/>
      <c r="R135" s="474"/>
      <c r="S135" s="550"/>
      <c r="T135" s="496"/>
      <c r="U135" s="496"/>
      <c r="V135" s="496"/>
      <c r="W135" s="496"/>
      <c r="X135" s="496"/>
      <c r="Y135" s="496"/>
      <c r="Z135" s="495"/>
      <c r="AA135" s="496"/>
      <c r="AB135" s="496"/>
      <c r="AC135" s="496"/>
      <c r="AD135" s="496"/>
      <c r="AE135" s="497"/>
      <c r="AF135" s="495"/>
      <c r="AG135" s="496"/>
      <c r="AH135" s="496"/>
      <c r="AI135" s="496"/>
      <c r="AJ135" s="496"/>
      <c r="AK135" s="497"/>
      <c r="AL135" s="495" t="s">
        <v>113</v>
      </c>
      <c r="AM135" s="496"/>
      <c r="AN135" s="496"/>
      <c r="AO135" s="496"/>
      <c r="AP135" s="496"/>
      <c r="AQ135" s="497"/>
      <c r="AR135" s="474"/>
      <c r="AS135" s="474"/>
      <c r="AT135" s="474"/>
      <c r="AU135" s="474"/>
      <c r="AV135" s="474"/>
      <c r="AW135" s="474"/>
      <c r="AX135" s="474"/>
      <c r="AY135" s="550"/>
      <c r="AZ135" s="496" t="s">
        <v>65</v>
      </c>
      <c r="BA135" s="496"/>
      <c r="BB135" s="496"/>
      <c r="BC135" s="496"/>
      <c r="BD135" s="496"/>
      <c r="BE135" s="496"/>
      <c r="BF135" s="496"/>
      <c r="BG135" s="496"/>
      <c r="BH135" s="497"/>
      <c r="BI135" s="495"/>
      <c r="BJ135" s="496"/>
      <c r="BK135" s="496"/>
      <c r="BL135" s="496"/>
      <c r="BM135" s="496"/>
      <c r="BN135" s="496"/>
      <c r="BO135" s="496"/>
      <c r="BP135" s="497"/>
      <c r="BQ135" s="482" t="s">
        <v>64</v>
      </c>
      <c r="BR135" s="483"/>
      <c r="BS135" s="483"/>
      <c r="BT135" s="483"/>
      <c r="BU135" s="483"/>
      <c r="BV135" s="483"/>
      <c r="BW135" s="484"/>
      <c r="BX135" s="495" t="s">
        <v>65</v>
      </c>
      <c r="BY135" s="496"/>
      <c r="BZ135" s="496"/>
      <c r="CA135" s="496"/>
      <c r="CB135" s="496"/>
      <c r="CC135" s="496"/>
      <c r="CD135" s="496"/>
      <c r="CE135" s="496"/>
      <c r="CF135" s="497"/>
      <c r="CG135" s="495"/>
      <c r="CH135" s="496"/>
      <c r="CI135" s="496"/>
      <c r="CJ135" s="496"/>
      <c r="CK135" s="496"/>
      <c r="CL135" s="496"/>
      <c r="CM135" s="496"/>
      <c r="CN135" s="497"/>
      <c r="CO135" s="482" t="s">
        <v>64</v>
      </c>
      <c r="CP135" s="483"/>
      <c r="CQ135" s="483"/>
      <c r="CR135" s="483"/>
      <c r="CS135" s="483"/>
      <c r="CT135" s="483"/>
      <c r="CU135" s="484"/>
      <c r="CV135" s="495" t="s">
        <v>65</v>
      </c>
      <c r="CW135" s="496"/>
      <c r="CX135" s="496"/>
      <c r="CY135" s="496"/>
      <c r="CZ135" s="496"/>
      <c r="DA135" s="496"/>
      <c r="DB135" s="496"/>
      <c r="DC135" s="496"/>
      <c r="DD135" s="497"/>
      <c r="DE135" s="495"/>
      <c r="DF135" s="496"/>
      <c r="DG135" s="496"/>
      <c r="DH135" s="496"/>
      <c r="DI135" s="496"/>
      <c r="DJ135" s="496"/>
      <c r="DK135" s="496"/>
      <c r="DL135" s="497"/>
      <c r="DM135" s="496" t="s">
        <v>64</v>
      </c>
      <c r="DN135" s="496"/>
      <c r="DO135" s="496"/>
      <c r="DP135" s="496"/>
      <c r="DQ135" s="496"/>
      <c r="DR135" s="496"/>
      <c r="DS135" s="497"/>
    </row>
    <row r="136" spans="1:125">
      <c r="A136" s="536">
        <v>1</v>
      </c>
      <c r="B136" s="536"/>
      <c r="C136" s="536"/>
      <c r="D136" s="536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>
        <v>2</v>
      </c>
      <c r="P136" s="536"/>
      <c r="Q136" s="536"/>
      <c r="R136" s="536"/>
      <c r="S136" s="536"/>
      <c r="T136" s="498">
        <v>3</v>
      </c>
      <c r="U136" s="498"/>
      <c r="V136" s="498"/>
      <c r="W136" s="498"/>
      <c r="X136" s="498"/>
      <c r="Y136" s="498"/>
      <c r="Z136" s="498">
        <v>4</v>
      </c>
      <c r="AA136" s="498"/>
      <c r="AB136" s="498"/>
      <c r="AC136" s="498"/>
      <c r="AD136" s="498"/>
      <c r="AE136" s="498"/>
      <c r="AF136" s="498">
        <v>5</v>
      </c>
      <c r="AG136" s="498"/>
      <c r="AH136" s="498"/>
      <c r="AI136" s="498"/>
      <c r="AJ136" s="498"/>
      <c r="AK136" s="498"/>
      <c r="AL136" s="498">
        <v>6</v>
      </c>
      <c r="AM136" s="498"/>
      <c r="AN136" s="498"/>
      <c r="AO136" s="498"/>
      <c r="AP136" s="498"/>
      <c r="AQ136" s="498"/>
      <c r="AR136" s="498">
        <v>7</v>
      </c>
      <c r="AS136" s="498"/>
      <c r="AT136" s="498"/>
      <c r="AU136" s="498"/>
      <c r="AV136" s="498"/>
      <c r="AW136" s="498"/>
      <c r="AX136" s="498"/>
      <c r="AY136" s="498"/>
      <c r="AZ136" s="498">
        <v>8</v>
      </c>
      <c r="BA136" s="498"/>
      <c r="BB136" s="498"/>
      <c r="BC136" s="498"/>
      <c r="BD136" s="498"/>
      <c r="BE136" s="498"/>
      <c r="BF136" s="498"/>
      <c r="BG136" s="498"/>
      <c r="BH136" s="498"/>
      <c r="BI136" s="498">
        <v>9</v>
      </c>
      <c r="BJ136" s="498"/>
      <c r="BK136" s="498"/>
      <c r="BL136" s="498"/>
      <c r="BM136" s="498"/>
      <c r="BN136" s="498"/>
      <c r="BO136" s="498"/>
      <c r="BP136" s="498"/>
      <c r="BQ136" s="498">
        <v>10</v>
      </c>
      <c r="BR136" s="498"/>
      <c r="BS136" s="498"/>
      <c r="BT136" s="498"/>
      <c r="BU136" s="498"/>
      <c r="BV136" s="498"/>
      <c r="BW136" s="498"/>
      <c r="BX136" s="498">
        <v>11</v>
      </c>
      <c r="BY136" s="498"/>
      <c r="BZ136" s="498"/>
      <c r="CA136" s="498"/>
      <c r="CB136" s="498"/>
      <c r="CC136" s="498"/>
      <c r="CD136" s="498"/>
      <c r="CE136" s="498"/>
      <c r="CF136" s="498"/>
      <c r="CG136" s="498">
        <v>12</v>
      </c>
      <c r="CH136" s="498"/>
      <c r="CI136" s="498"/>
      <c r="CJ136" s="498"/>
      <c r="CK136" s="498"/>
      <c r="CL136" s="498"/>
      <c r="CM136" s="498"/>
      <c r="CN136" s="498"/>
      <c r="CO136" s="498">
        <v>13</v>
      </c>
      <c r="CP136" s="498"/>
      <c r="CQ136" s="498"/>
      <c r="CR136" s="498"/>
      <c r="CS136" s="498"/>
      <c r="CT136" s="498"/>
      <c r="CU136" s="498"/>
      <c r="CV136" s="498">
        <v>14</v>
      </c>
      <c r="CW136" s="498"/>
      <c r="CX136" s="498"/>
      <c r="CY136" s="498"/>
      <c r="CZ136" s="498"/>
      <c r="DA136" s="498"/>
      <c r="DB136" s="498"/>
      <c r="DC136" s="498"/>
      <c r="DD136" s="498"/>
      <c r="DE136" s="498">
        <v>15</v>
      </c>
      <c r="DF136" s="498"/>
      <c r="DG136" s="498"/>
      <c r="DH136" s="498"/>
      <c r="DI136" s="498"/>
      <c r="DJ136" s="498"/>
      <c r="DK136" s="498"/>
      <c r="DL136" s="498"/>
      <c r="DM136" s="498">
        <v>16</v>
      </c>
      <c r="DN136" s="498"/>
      <c r="DO136" s="498"/>
      <c r="DP136" s="498"/>
      <c r="DQ136" s="498"/>
      <c r="DR136" s="498"/>
      <c r="DS136" s="498"/>
    </row>
    <row r="137" spans="1:125">
      <c r="A137" s="536"/>
      <c r="B137" s="536"/>
      <c r="C137" s="536"/>
      <c r="D137" s="536"/>
      <c r="E137" s="536"/>
      <c r="F137" s="536"/>
      <c r="G137" s="536"/>
      <c r="H137" s="536"/>
      <c r="I137" s="536"/>
      <c r="J137" s="536"/>
      <c r="K137" s="536"/>
      <c r="L137" s="536"/>
      <c r="M137" s="536"/>
      <c r="N137" s="536"/>
      <c r="O137" s="536"/>
      <c r="P137" s="536"/>
      <c r="Q137" s="536"/>
      <c r="R137" s="536"/>
      <c r="S137" s="536"/>
      <c r="T137" s="571"/>
      <c r="U137" s="571"/>
      <c r="V137" s="571"/>
      <c r="W137" s="571"/>
      <c r="X137" s="571"/>
      <c r="Y137" s="571"/>
      <c r="Z137" s="571"/>
      <c r="AA137" s="571"/>
      <c r="AB137" s="571"/>
      <c r="AC137" s="571"/>
      <c r="AD137" s="571"/>
      <c r="AE137" s="571"/>
      <c r="AF137" s="571"/>
      <c r="AG137" s="571"/>
      <c r="AH137" s="571"/>
      <c r="AI137" s="571"/>
      <c r="AJ137" s="571"/>
      <c r="AK137" s="571"/>
      <c r="AL137" s="571"/>
      <c r="AM137" s="571"/>
      <c r="AN137" s="571"/>
      <c r="AO137" s="571"/>
      <c r="AP137" s="571"/>
      <c r="AQ137" s="571"/>
      <c r="AR137" s="571"/>
      <c r="AS137" s="571"/>
      <c r="AT137" s="571"/>
      <c r="AU137" s="571"/>
      <c r="AV137" s="571"/>
      <c r="AW137" s="571"/>
      <c r="AX137" s="571"/>
      <c r="AY137" s="571"/>
      <c r="AZ137" s="500"/>
      <c r="BA137" s="500"/>
      <c r="BB137" s="500"/>
      <c r="BC137" s="500"/>
      <c r="BD137" s="500"/>
      <c r="BE137" s="500"/>
      <c r="BF137" s="500"/>
      <c r="BG137" s="500"/>
      <c r="BH137" s="500"/>
      <c r="BI137" s="500"/>
      <c r="BJ137" s="500"/>
      <c r="BK137" s="500"/>
      <c r="BL137" s="500"/>
      <c r="BM137" s="500"/>
      <c r="BN137" s="500"/>
      <c r="BO137" s="500"/>
      <c r="BP137" s="500"/>
      <c r="BQ137" s="500"/>
      <c r="BR137" s="500"/>
      <c r="BS137" s="500"/>
      <c r="BT137" s="500"/>
      <c r="BU137" s="500"/>
      <c r="BV137" s="500"/>
      <c r="BW137" s="500"/>
      <c r="BX137" s="500"/>
      <c r="BY137" s="500"/>
      <c r="BZ137" s="500"/>
      <c r="CA137" s="500"/>
      <c r="CB137" s="500"/>
      <c r="CC137" s="500"/>
      <c r="CD137" s="500"/>
      <c r="CE137" s="500"/>
      <c r="CF137" s="500"/>
      <c r="CG137" s="500"/>
      <c r="CH137" s="500"/>
      <c r="CI137" s="500"/>
      <c r="CJ137" s="500"/>
      <c r="CK137" s="500"/>
      <c r="CL137" s="500"/>
      <c r="CM137" s="500"/>
      <c r="CN137" s="500"/>
      <c r="CO137" s="500"/>
      <c r="CP137" s="500"/>
      <c r="CQ137" s="500"/>
      <c r="CR137" s="500"/>
      <c r="CS137" s="500"/>
      <c r="CT137" s="500"/>
      <c r="CU137" s="500"/>
      <c r="CV137" s="500"/>
      <c r="CW137" s="500"/>
      <c r="CX137" s="500"/>
      <c r="CY137" s="500"/>
      <c r="CZ137" s="500"/>
      <c r="DA137" s="500"/>
      <c r="DB137" s="500"/>
      <c r="DC137" s="500"/>
      <c r="DD137" s="500"/>
      <c r="DE137" s="500"/>
      <c r="DF137" s="500"/>
      <c r="DG137" s="500"/>
      <c r="DH137" s="500"/>
      <c r="DI137" s="500"/>
      <c r="DJ137" s="500"/>
      <c r="DK137" s="500"/>
      <c r="DL137" s="500"/>
      <c r="DM137" s="500"/>
      <c r="DN137" s="500"/>
      <c r="DO137" s="500"/>
      <c r="DP137" s="500"/>
      <c r="DQ137" s="500"/>
      <c r="DR137" s="500"/>
      <c r="DS137" s="500"/>
    </row>
    <row r="138" spans="1:125">
      <c r="A138" s="529" t="s">
        <v>74</v>
      </c>
      <c r="B138" s="529"/>
      <c r="C138" s="529"/>
      <c r="D138" s="529"/>
      <c r="E138" s="529"/>
      <c r="F138" s="529"/>
      <c r="G138" s="529"/>
      <c r="H138" s="529"/>
      <c r="I138" s="529"/>
      <c r="J138" s="529"/>
      <c r="K138" s="529"/>
      <c r="L138" s="529"/>
      <c r="M138" s="529"/>
      <c r="N138" s="529"/>
      <c r="O138" s="529"/>
      <c r="P138" s="529"/>
      <c r="Q138" s="529"/>
      <c r="R138" s="529"/>
      <c r="S138" s="529"/>
      <c r="T138" s="571"/>
      <c r="U138" s="571"/>
      <c r="V138" s="571"/>
      <c r="W138" s="571"/>
      <c r="X138" s="571"/>
      <c r="Y138" s="571"/>
      <c r="Z138" s="571"/>
      <c r="AA138" s="571"/>
      <c r="AB138" s="571"/>
      <c r="AC138" s="571"/>
      <c r="AD138" s="571"/>
      <c r="AE138" s="571"/>
      <c r="AF138" s="571"/>
      <c r="AG138" s="571"/>
      <c r="AH138" s="571"/>
      <c r="AI138" s="571"/>
      <c r="AJ138" s="571"/>
      <c r="AK138" s="571"/>
      <c r="AL138" s="571"/>
      <c r="AM138" s="571"/>
      <c r="AN138" s="571"/>
      <c r="AO138" s="571"/>
      <c r="AP138" s="571"/>
      <c r="AQ138" s="571"/>
      <c r="AR138" s="571"/>
      <c r="AS138" s="571"/>
      <c r="AT138" s="571"/>
      <c r="AU138" s="571"/>
      <c r="AV138" s="571"/>
      <c r="AW138" s="571"/>
      <c r="AX138" s="571"/>
      <c r="AY138" s="571"/>
      <c r="AZ138" s="500"/>
      <c r="BA138" s="500"/>
      <c r="BB138" s="500"/>
      <c r="BC138" s="500"/>
      <c r="BD138" s="500"/>
      <c r="BE138" s="500"/>
      <c r="BF138" s="500"/>
      <c r="BG138" s="500"/>
      <c r="BH138" s="500"/>
      <c r="BI138" s="536" t="s">
        <v>75</v>
      </c>
      <c r="BJ138" s="536"/>
      <c r="BK138" s="536"/>
      <c r="BL138" s="536"/>
      <c r="BM138" s="536"/>
      <c r="BN138" s="536"/>
      <c r="BO138" s="536"/>
      <c r="BP138" s="536"/>
      <c r="BQ138" s="536" t="s">
        <v>75</v>
      </c>
      <c r="BR138" s="536"/>
      <c r="BS138" s="536"/>
      <c r="BT138" s="536"/>
      <c r="BU138" s="536"/>
      <c r="BV138" s="536"/>
      <c r="BW138" s="536"/>
      <c r="BX138" s="500"/>
      <c r="BY138" s="500"/>
      <c r="BZ138" s="500"/>
      <c r="CA138" s="500"/>
      <c r="CB138" s="500"/>
      <c r="CC138" s="500"/>
      <c r="CD138" s="500"/>
      <c r="CE138" s="500"/>
      <c r="CF138" s="500"/>
      <c r="CG138" s="536" t="s">
        <v>75</v>
      </c>
      <c r="CH138" s="536"/>
      <c r="CI138" s="536"/>
      <c r="CJ138" s="536"/>
      <c r="CK138" s="536"/>
      <c r="CL138" s="536"/>
      <c r="CM138" s="536"/>
      <c r="CN138" s="536"/>
      <c r="CO138" s="536" t="s">
        <v>75</v>
      </c>
      <c r="CP138" s="536"/>
      <c r="CQ138" s="536"/>
      <c r="CR138" s="536"/>
      <c r="CS138" s="536"/>
      <c r="CT138" s="536"/>
      <c r="CU138" s="536"/>
      <c r="CV138" s="500"/>
      <c r="CW138" s="500"/>
      <c r="CX138" s="500"/>
      <c r="CY138" s="500"/>
      <c r="CZ138" s="500"/>
      <c r="DA138" s="500"/>
      <c r="DB138" s="500"/>
      <c r="DC138" s="500"/>
      <c r="DD138" s="500"/>
      <c r="DE138" s="536" t="s">
        <v>75</v>
      </c>
      <c r="DF138" s="536"/>
      <c r="DG138" s="536"/>
      <c r="DH138" s="536"/>
      <c r="DI138" s="536"/>
      <c r="DJ138" s="536"/>
      <c r="DK138" s="536"/>
      <c r="DL138" s="536"/>
      <c r="DM138" s="536" t="s">
        <v>75</v>
      </c>
      <c r="DN138" s="536"/>
      <c r="DO138" s="536"/>
      <c r="DP138" s="536"/>
      <c r="DQ138" s="536"/>
      <c r="DR138" s="536"/>
      <c r="DS138" s="536"/>
    </row>
    <row r="139" spans="1:125">
      <c r="A139" s="529" t="s">
        <v>103</v>
      </c>
      <c r="B139" s="529"/>
      <c r="C139" s="529"/>
      <c r="D139" s="529"/>
      <c r="E139" s="529"/>
      <c r="F139" s="529"/>
      <c r="G139" s="529"/>
      <c r="H139" s="529"/>
      <c r="I139" s="529"/>
      <c r="J139" s="529"/>
      <c r="K139" s="529"/>
      <c r="L139" s="529"/>
      <c r="M139" s="529"/>
      <c r="N139" s="529"/>
      <c r="O139" s="529"/>
      <c r="P139" s="529"/>
      <c r="Q139" s="529"/>
      <c r="R139" s="529"/>
      <c r="S139" s="529"/>
      <c r="T139" s="529"/>
      <c r="U139" s="529"/>
      <c r="V139" s="529"/>
      <c r="W139" s="529"/>
      <c r="X139" s="529"/>
      <c r="Y139" s="529"/>
      <c r="Z139" s="529"/>
      <c r="AA139" s="529"/>
      <c r="AB139" s="529"/>
      <c r="AC139" s="529"/>
      <c r="AD139" s="529"/>
      <c r="AE139" s="529"/>
      <c r="AF139" s="529"/>
      <c r="AG139" s="529"/>
      <c r="AH139" s="529"/>
      <c r="AI139" s="529"/>
      <c r="AJ139" s="529"/>
      <c r="AK139" s="529"/>
      <c r="AL139" s="529"/>
      <c r="AM139" s="529"/>
      <c r="AN139" s="529"/>
      <c r="AO139" s="529"/>
      <c r="AP139" s="529"/>
      <c r="AQ139" s="529"/>
      <c r="AR139" s="529"/>
      <c r="AS139" s="529"/>
      <c r="AT139" s="529"/>
      <c r="AU139" s="529"/>
      <c r="AV139" s="529"/>
      <c r="AW139" s="529"/>
      <c r="AX139" s="529"/>
      <c r="AY139" s="529"/>
      <c r="AZ139" s="500"/>
      <c r="BA139" s="500"/>
      <c r="BB139" s="500"/>
      <c r="BC139" s="500"/>
      <c r="BD139" s="500"/>
      <c r="BE139" s="500"/>
      <c r="BF139" s="500"/>
      <c r="BG139" s="500"/>
      <c r="BH139" s="500"/>
      <c r="BI139" s="536" t="s">
        <v>75</v>
      </c>
      <c r="BJ139" s="536"/>
      <c r="BK139" s="536"/>
      <c r="BL139" s="536"/>
      <c r="BM139" s="536"/>
      <c r="BN139" s="536"/>
      <c r="BO139" s="536"/>
      <c r="BP139" s="536"/>
      <c r="BQ139" s="536" t="s">
        <v>75</v>
      </c>
      <c r="BR139" s="536"/>
      <c r="BS139" s="536"/>
      <c r="BT139" s="536"/>
      <c r="BU139" s="536"/>
      <c r="BV139" s="536"/>
      <c r="BW139" s="536"/>
      <c r="BX139" s="500"/>
      <c r="BY139" s="500"/>
      <c r="BZ139" s="500"/>
      <c r="CA139" s="500"/>
      <c r="CB139" s="500"/>
      <c r="CC139" s="500"/>
      <c r="CD139" s="500"/>
      <c r="CE139" s="500"/>
      <c r="CF139" s="500"/>
      <c r="CG139" s="536" t="s">
        <v>75</v>
      </c>
      <c r="CH139" s="536"/>
      <c r="CI139" s="536"/>
      <c r="CJ139" s="536"/>
      <c r="CK139" s="536"/>
      <c r="CL139" s="536"/>
      <c r="CM139" s="536"/>
      <c r="CN139" s="536"/>
      <c r="CO139" s="536" t="s">
        <v>75</v>
      </c>
      <c r="CP139" s="536"/>
      <c r="CQ139" s="536"/>
      <c r="CR139" s="536"/>
      <c r="CS139" s="536"/>
      <c r="CT139" s="536"/>
      <c r="CU139" s="536"/>
      <c r="CV139" s="500"/>
      <c r="CW139" s="500"/>
      <c r="CX139" s="500"/>
      <c r="CY139" s="500"/>
      <c r="CZ139" s="500"/>
      <c r="DA139" s="500"/>
      <c r="DB139" s="500"/>
      <c r="DC139" s="500"/>
      <c r="DD139" s="500"/>
      <c r="DE139" s="536" t="s">
        <v>75</v>
      </c>
      <c r="DF139" s="536"/>
      <c r="DG139" s="536"/>
      <c r="DH139" s="536"/>
      <c r="DI139" s="536"/>
      <c r="DJ139" s="536"/>
      <c r="DK139" s="536"/>
      <c r="DL139" s="536"/>
      <c r="DM139" s="536" t="s">
        <v>75</v>
      </c>
      <c r="DN139" s="536"/>
      <c r="DO139" s="536"/>
      <c r="DP139" s="536"/>
      <c r="DQ139" s="536"/>
      <c r="DR139" s="536"/>
      <c r="DS139" s="536"/>
    </row>
    <row r="141" spans="1:1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3" spans="1:125">
      <c r="C143" s="572"/>
      <c r="D143" s="572"/>
      <c r="E143" s="572"/>
      <c r="F143" s="572"/>
      <c r="G143" s="572"/>
      <c r="H143" s="572"/>
      <c r="I143" s="572"/>
      <c r="J143" s="572"/>
      <c r="K143" s="572"/>
      <c r="L143" s="572"/>
      <c r="M143" s="572"/>
      <c r="N143" s="572"/>
      <c r="O143" s="572"/>
      <c r="P143" s="572"/>
      <c r="Q143" s="572"/>
      <c r="R143" s="572"/>
      <c r="S143" s="572"/>
      <c r="T143" s="572"/>
      <c r="U143" s="572"/>
      <c r="V143" s="572"/>
      <c r="W143" s="572"/>
      <c r="X143" s="572"/>
      <c r="Y143" s="572"/>
      <c r="Z143" s="572"/>
      <c r="AA143" s="572"/>
      <c r="AB143" s="572"/>
      <c r="AC143" s="572"/>
      <c r="AD143" s="572"/>
      <c r="AE143" s="572"/>
      <c r="AF143" s="572"/>
      <c r="AG143" s="572"/>
      <c r="AH143" s="572"/>
      <c r="AI143" s="572"/>
      <c r="AJ143" s="572"/>
      <c r="AK143" s="572"/>
      <c r="AL143" s="572"/>
      <c r="AM143" s="572"/>
      <c r="AN143" s="572"/>
      <c r="AO143" s="572"/>
      <c r="AP143" s="572"/>
      <c r="AQ143" s="572"/>
      <c r="AR143" s="572"/>
      <c r="AS143" s="572"/>
      <c r="AT143" s="572"/>
      <c r="AU143" s="572"/>
      <c r="AV143" s="572"/>
      <c r="AW143" s="572"/>
      <c r="AX143" s="572"/>
      <c r="AY143" s="572"/>
      <c r="AZ143" s="572"/>
      <c r="BA143" s="572"/>
      <c r="BB143" s="572"/>
      <c r="BC143" s="572"/>
      <c r="BD143" s="572"/>
      <c r="BE143" s="572"/>
      <c r="BF143" s="572"/>
      <c r="BG143" s="572"/>
      <c r="BH143" s="572"/>
      <c r="BI143" s="572"/>
      <c r="BJ143" s="572"/>
      <c r="BK143" s="572"/>
      <c r="BL143" s="572"/>
      <c r="BM143" s="572"/>
      <c r="BN143" s="572"/>
      <c r="BO143" s="572"/>
      <c r="BP143" s="572"/>
      <c r="BQ143" s="572"/>
      <c r="BR143" s="572"/>
      <c r="BS143" s="572"/>
      <c r="BT143" s="572"/>
      <c r="BU143" s="572"/>
      <c r="BV143" s="572"/>
      <c r="BW143" s="572"/>
      <c r="BX143" s="572"/>
      <c r="BY143" s="572"/>
      <c r="BZ143" s="572"/>
      <c r="CA143" s="572"/>
      <c r="CB143" s="572"/>
      <c r="CC143" s="572"/>
      <c r="CD143" s="572"/>
      <c r="CE143" s="572"/>
      <c r="CF143" s="572"/>
      <c r="CG143" s="572"/>
      <c r="CH143" s="572"/>
      <c r="CI143" s="572"/>
      <c r="CJ143" s="572"/>
      <c r="CK143" s="572"/>
      <c r="CL143" s="572"/>
      <c r="CM143" s="572"/>
      <c r="CN143" s="572"/>
      <c r="CO143" s="572"/>
      <c r="CP143" s="572"/>
      <c r="CQ143" s="572"/>
      <c r="CR143" s="572"/>
      <c r="CS143" s="572"/>
      <c r="CT143" s="572"/>
      <c r="CU143" s="572"/>
      <c r="CV143" s="572"/>
      <c r="CW143" s="572"/>
      <c r="CX143" s="572"/>
      <c r="CY143" s="572"/>
      <c r="CZ143" s="572"/>
      <c r="DA143" s="572"/>
      <c r="DB143" s="572"/>
      <c r="DC143" s="572"/>
      <c r="DD143" s="572"/>
      <c r="DE143" s="572"/>
      <c r="DF143" s="572"/>
      <c r="DG143" s="572"/>
      <c r="DH143" s="572"/>
      <c r="DI143" s="572"/>
      <c r="DJ143" s="572"/>
      <c r="DK143" s="572"/>
      <c r="DL143" s="572"/>
      <c r="DM143" s="572"/>
      <c r="DN143" s="572"/>
      <c r="DO143" s="572"/>
      <c r="DP143" s="572"/>
      <c r="DQ143" s="572"/>
      <c r="DR143" s="572"/>
      <c r="DS143" s="572"/>
      <c r="DT143" s="572"/>
      <c r="DU143" s="572"/>
    </row>
  </sheetData>
  <mergeCells count="2065">
    <mergeCell ref="CV125:DD125"/>
    <mergeCell ref="DE125:DL125"/>
    <mergeCell ref="DM125:DS125"/>
    <mergeCell ref="A125:S125"/>
    <mergeCell ref="T125:Y125"/>
    <mergeCell ref="Z125:AE125"/>
    <mergeCell ref="AF125:AK125"/>
    <mergeCell ref="AL125:AQ125"/>
    <mergeCell ref="AR125:AY125"/>
    <mergeCell ref="AZ125:BH125"/>
    <mergeCell ref="BI125:BP125"/>
    <mergeCell ref="BQ125:BW125"/>
    <mergeCell ref="BX125:CF125"/>
    <mergeCell ref="CG125:CN125"/>
    <mergeCell ref="CO125:CU125"/>
    <mergeCell ref="BI122:BP122"/>
    <mergeCell ref="BQ122:BW122"/>
    <mergeCell ref="T123:Y123"/>
    <mergeCell ref="Z123:AE123"/>
    <mergeCell ref="AF123:AK123"/>
    <mergeCell ref="AL123:AQ123"/>
    <mergeCell ref="AR123:AY123"/>
    <mergeCell ref="AZ123:BH123"/>
    <mergeCell ref="BI123:BP123"/>
    <mergeCell ref="BQ123:BW123"/>
    <mergeCell ref="BQ124:BW124"/>
    <mergeCell ref="BX124:CF124"/>
    <mergeCell ref="CG124:CN124"/>
    <mergeCell ref="CO124:CU124"/>
    <mergeCell ref="CV124:DD124"/>
    <mergeCell ref="DE124:DL124"/>
    <mergeCell ref="DM124:DS124"/>
    <mergeCell ref="BX122:CF122"/>
    <mergeCell ref="CG122:CN122"/>
    <mergeCell ref="CO122:CU122"/>
    <mergeCell ref="CV122:DD122"/>
    <mergeCell ref="DE122:DL122"/>
    <mergeCell ref="DM122:DS122"/>
    <mergeCell ref="BX123:CF123"/>
    <mergeCell ref="A124:N124"/>
    <mergeCell ref="O124:S124"/>
    <mergeCell ref="T124:Y124"/>
    <mergeCell ref="Z124:AE124"/>
    <mergeCell ref="AF124:AK124"/>
    <mergeCell ref="AL124:AQ124"/>
    <mergeCell ref="AR124:AY124"/>
    <mergeCell ref="AZ124:BH124"/>
    <mergeCell ref="BI124:BP124"/>
    <mergeCell ref="CG123:CN123"/>
    <mergeCell ref="CO123:CU123"/>
    <mergeCell ref="CV123:DD123"/>
    <mergeCell ref="DE123:DL123"/>
    <mergeCell ref="DM123:DS123"/>
    <mergeCell ref="A123:N123"/>
    <mergeCell ref="O123:S123"/>
    <mergeCell ref="A122:N122"/>
    <mergeCell ref="O122:S122"/>
    <mergeCell ref="T122:Y122"/>
    <mergeCell ref="Z122:AE122"/>
    <mergeCell ref="AF122:AK122"/>
    <mergeCell ref="AL122:AQ122"/>
    <mergeCell ref="AR122:AY122"/>
    <mergeCell ref="AZ122:BH122"/>
    <mergeCell ref="CV139:DD139"/>
    <mergeCell ref="DE139:DL139"/>
    <mergeCell ref="DM139:DS139"/>
    <mergeCell ref="C143:DU143"/>
    <mergeCell ref="CV138:DD138"/>
    <mergeCell ref="DE138:DL138"/>
    <mergeCell ref="DM138:DS138"/>
    <mergeCell ref="A139:AY139"/>
    <mergeCell ref="AZ139:BH139"/>
    <mergeCell ref="BI139:BP139"/>
    <mergeCell ref="BQ139:BW139"/>
    <mergeCell ref="BX139:CF139"/>
    <mergeCell ref="CG139:CN139"/>
    <mergeCell ref="CO139:CU139"/>
    <mergeCell ref="AZ138:BH138"/>
    <mergeCell ref="BI138:BP138"/>
    <mergeCell ref="BQ138:BW138"/>
    <mergeCell ref="BX138:CF138"/>
    <mergeCell ref="CG138:CN138"/>
    <mergeCell ref="CO138:CU138"/>
    <mergeCell ref="CO137:CU137"/>
    <mergeCell ref="CV137:DD137"/>
    <mergeCell ref="DE137:DL137"/>
    <mergeCell ref="DM137:DS137"/>
    <mergeCell ref="A138:S138"/>
    <mergeCell ref="T138:Y138"/>
    <mergeCell ref="Z138:AE138"/>
    <mergeCell ref="AF138:AK138"/>
    <mergeCell ref="AL138:AQ138"/>
    <mergeCell ref="AR138:AY138"/>
    <mergeCell ref="AR137:AY137"/>
    <mergeCell ref="AZ137:BH137"/>
    <mergeCell ref="BI137:BP137"/>
    <mergeCell ref="BQ137:BW137"/>
    <mergeCell ref="BX137:CF137"/>
    <mergeCell ref="CG137:CN137"/>
    <mergeCell ref="CO136:CU136"/>
    <mergeCell ref="CV136:DD136"/>
    <mergeCell ref="DE136:DL136"/>
    <mergeCell ref="DM136:DS136"/>
    <mergeCell ref="A137:N137"/>
    <mergeCell ref="O137:S137"/>
    <mergeCell ref="T137:Y137"/>
    <mergeCell ref="Z137:AE137"/>
    <mergeCell ref="AF137:AK137"/>
    <mergeCell ref="AL137:AQ137"/>
    <mergeCell ref="AR136:AY136"/>
    <mergeCell ref="AZ136:BH136"/>
    <mergeCell ref="BI136:BP136"/>
    <mergeCell ref="BQ136:BW136"/>
    <mergeCell ref="BX136:CF136"/>
    <mergeCell ref="CG136:CN136"/>
    <mergeCell ref="CO135:CU135"/>
    <mergeCell ref="CV135:DD135"/>
    <mergeCell ref="DE135:DL135"/>
    <mergeCell ref="DM135:DS135"/>
    <mergeCell ref="A136:N136"/>
    <mergeCell ref="O136:S136"/>
    <mergeCell ref="T136:Y136"/>
    <mergeCell ref="Z136:AE136"/>
    <mergeCell ref="AF136:AK136"/>
    <mergeCell ref="AL136:AQ136"/>
    <mergeCell ref="AR135:AY135"/>
    <mergeCell ref="AZ135:BH135"/>
    <mergeCell ref="BI135:BP135"/>
    <mergeCell ref="BQ135:BW135"/>
    <mergeCell ref="BX135:CF135"/>
    <mergeCell ref="CG135:CN135"/>
    <mergeCell ref="CO134:CU134"/>
    <mergeCell ref="CV134:DD134"/>
    <mergeCell ref="DE134:DL134"/>
    <mergeCell ref="DM134:DS134"/>
    <mergeCell ref="A135:N135"/>
    <mergeCell ref="O135:S135"/>
    <mergeCell ref="T135:Y135"/>
    <mergeCell ref="Z135:AE135"/>
    <mergeCell ref="AF135:AK135"/>
    <mergeCell ref="AL135:AQ135"/>
    <mergeCell ref="AR134:AY134"/>
    <mergeCell ref="AZ134:BH134"/>
    <mergeCell ref="BI134:BP134"/>
    <mergeCell ref="BQ134:BW134"/>
    <mergeCell ref="BX134:CF134"/>
    <mergeCell ref="CG134:CN134"/>
    <mergeCell ref="CO133:CU133"/>
    <mergeCell ref="CV133:DD133"/>
    <mergeCell ref="DE133:DL133"/>
    <mergeCell ref="DM133:DS133"/>
    <mergeCell ref="A134:N134"/>
    <mergeCell ref="O134:S134"/>
    <mergeCell ref="T134:Y134"/>
    <mergeCell ref="Z134:AE134"/>
    <mergeCell ref="AF134:AK134"/>
    <mergeCell ref="AL134:AQ134"/>
    <mergeCell ref="AR133:AY133"/>
    <mergeCell ref="AZ133:BH133"/>
    <mergeCell ref="BI133:BP133"/>
    <mergeCell ref="BQ133:BW133"/>
    <mergeCell ref="BX133:CF133"/>
    <mergeCell ref="CG133:CN133"/>
    <mergeCell ref="A133:N133"/>
    <mergeCell ref="O133:S133"/>
    <mergeCell ref="T133:Y133"/>
    <mergeCell ref="Z133:AE133"/>
    <mergeCell ref="AF133:AK133"/>
    <mergeCell ref="AL133:AQ133"/>
    <mergeCell ref="DH131:DJ131"/>
    <mergeCell ref="A132:N132"/>
    <mergeCell ref="O132:S132"/>
    <mergeCell ref="T132:AQ132"/>
    <mergeCell ref="AR132:AY132"/>
    <mergeCell ref="AZ132:BW132"/>
    <mergeCell ref="BX132:CU132"/>
    <mergeCell ref="CV132:DS132"/>
    <mergeCell ref="A131:N131"/>
    <mergeCell ref="O131:S131"/>
    <mergeCell ref="T131:AQ131"/>
    <mergeCell ref="AR131:AY131"/>
    <mergeCell ref="BL131:BN131"/>
    <mergeCell ref="CJ131:CL131"/>
    <mergeCell ref="CV126:DD126"/>
    <mergeCell ref="DE126:DL126"/>
    <mergeCell ref="DM126:DS126"/>
    <mergeCell ref="A128:DS128"/>
    <mergeCell ref="A130:N130"/>
    <mergeCell ref="O130:S130"/>
    <mergeCell ref="T130:AQ130"/>
    <mergeCell ref="AR130:AY130"/>
    <mergeCell ref="AZ130:DS130"/>
    <mergeCell ref="CV121:DD121"/>
    <mergeCell ref="DE121:DL121"/>
    <mergeCell ref="DM121:DS121"/>
    <mergeCell ref="A126:AY126"/>
    <mergeCell ref="AZ126:BH126"/>
    <mergeCell ref="BI126:BP126"/>
    <mergeCell ref="BQ126:BW126"/>
    <mergeCell ref="BX126:CF126"/>
    <mergeCell ref="CG126:CN126"/>
    <mergeCell ref="CO126:CU126"/>
    <mergeCell ref="AZ121:BH121"/>
    <mergeCell ref="BI121:BP121"/>
    <mergeCell ref="BQ121:BW121"/>
    <mergeCell ref="BX121:CF121"/>
    <mergeCell ref="CG121:CN121"/>
    <mergeCell ref="CO121:CU121"/>
    <mergeCell ref="CV120:DD120"/>
    <mergeCell ref="DE120:DL120"/>
    <mergeCell ref="DM120:DS120"/>
    <mergeCell ref="A121:N121"/>
    <mergeCell ref="O121:S121"/>
    <mergeCell ref="T121:Y121"/>
    <mergeCell ref="Z121:AE121"/>
    <mergeCell ref="AF121:AK121"/>
    <mergeCell ref="AL121:AQ121"/>
    <mergeCell ref="AR121:AY121"/>
    <mergeCell ref="AZ120:BH120"/>
    <mergeCell ref="BI120:BP120"/>
    <mergeCell ref="BQ120:BW120"/>
    <mergeCell ref="BX120:CF120"/>
    <mergeCell ref="CG120:CN120"/>
    <mergeCell ref="CO120:CU120"/>
    <mergeCell ref="CV119:DD119"/>
    <mergeCell ref="DE119:DL119"/>
    <mergeCell ref="DM119:DS119"/>
    <mergeCell ref="A120:N120"/>
    <mergeCell ref="O120:S120"/>
    <mergeCell ref="T120:Y120"/>
    <mergeCell ref="Z120:AE120"/>
    <mergeCell ref="AF120:AK120"/>
    <mergeCell ref="AL120:AQ120"/>
    <mergeCell ref="AR120:AY120"/>
    <mergeCell ref="AZ119:BH119"/>
    <mergeCell ref="BI119:BP119"/>
    <mergeCell ref="BQ119:BW119"/>
    <mergeCell ref="BX119:CF119"/>
    <mergeCell ref="CG119:CN119"/>
    <mergeCell ref="CO119:CU119"/>
    <mergeCell ref="CV118:DD118"/>
    <mergeCell ref="DE118:DL118"/>
    <mergeCell ref="DM118:DS118"/>
    <mergeCell ref="A119:N119"/>
    <mergeCell ref="O119:S119"/>
    <mergeCell ref="T119:Y119"/>
    <mergeCell ref="Z119:AE119"/>
    <mergeCell ref="AF119:AK119"/>
    <mergeCell ref="AL119:AQ119"/>
    <mergeCell ref="AR119:AY119"/>
    <mergeCell ref="AZ118:BH118"/>
    <mergeCell ref="BI118:BP118"/>
    <mergeCell ref="BQ118:BW118"/>
    <mergeCell ref="BX118:CF118"/>
    <mergeCell ref="CG118:CN118"/>
    <mergeCell ref="CO118:CU118"/>
    <mergeCell ref="CV117:DD117"/>
    <mergeCell ref="DE117:DL117"/>
    <mergeCell ref="DM117:DS117"/>
    <mergeCell ref="A118:N118"/>
    <mergeCell ref="O118:S118"/>
    <mergeCell ref="T118:Y118"/>
    <mergeCell ref="Z118:AE118"/>
    <mergeCell ref="AF118:AK118"/>
    <mergeCell ref="AL118:AQ118"/>
    <mergeCell ref="AR118:AY118"/>
    <mergeCell ref="AZ117:BH117"/>
    <mergeCell ref="BI117:BP117"/>
    <mergeCell ref="BQ117:BW117"/>
    <mergeCell ref="BX117:CF117"/>
    <mergeCell ref="CG117:CN117"/>
    <mergeCell ref="CO117:CU117"/>
    <mergeCell ref="CV116:DD116"/>
    <mergeCell ref="DE116:DL116"/>
    <mergeCell ref="DM116:DS116"/>
    <mergeCell ref="A117:N117"/>
    <mergeCell ref="O117:S117"/>
    <mergeCell ref="T117:Y117"/>
    <mergeCell ref="Z117:AE117"/>
    <mergeCell ref="AF117:AK117"/>
    <mergeCell ref="AL117:AQ117"/>
    <mergeCell ref="AR117:AY117"/>
    <mergeCell ref="AZ116:BH116"/>
    <mergeCell ref="BI116:BP116"/>
    <mergeCell ref="BQ116:BW116"/>
    <mergeCell ref="BX116:CF116"/>
    <mergeCell ref="CG116:CN116"/>
    <mergeCell ref="CO116:CU116"/>
    <mergeCell ref="CV115:DD115"/>
    <mergeCell ref="DE115:DL115"/>
    <mergeCell ref="DM115:DS115"/>
    <mergeCell ref="A116:N116"/>
    <mergeCell ref="O116:S116"/>
    <mergeCell ref="T116:Y116"/>
    <mergeCell ref="Z116:AE116"/>
    <mergeCell ref="AF116:AK116"/>
    <mergeCell ref="AL116:AQ116"/>
    <mergeCell ref="AR116:AY116"/>
    <mergeCell ref="AZ115:BH115"/>
    <mergeCell ref="BI115:BP115"/>
    <mergeCell ref="BQ115:BW115"/>
    <mergeCell ref="BX115:CF115"/>
    <mergeCell ref="CG115:CN115"/>
    <mergeCell ref="CO115:CU115"/>
    <mergeCell ref="CV114:DD114"/>
    <mergeCell ref="DE114:DL114"/>
    <mergeCell ref="DM114:DS114"/>
    <mergeCell ref="A115:N115"/>
    <mergeCell ref="O115:S115"/>
    <mergeCell ref="T115:Y115"/>
    <mergeCell ref="Z115:AE115"/>
    <mergeCell ref="AF115:AK115"/>
    <mergeCell ref="AL115:AQ115"/>
    <mergeCell ref="AR115:AY115"/>
    <mergeCell ref="AZ114:BH114"/>
    <mergeCell ref="BI114:BP114"/>
    <mergeCell ref="BQ114:BW114"/>
    <mergeCell ref="BX114:CF114"/>
    <mergeCell ref="CG114:CN114"/>
    <mergeCell ref="CO114:CU114"/>
    <mergeCell ref="CV113:DD113"/>
    <mergeCell ref="DE113:DL113"/>
    <mergeCell ref="DM113:DS113"/>
    <mergeCell ref="A114:N114"/>
    <mergeCell ref="O114:S114"/>
    <mergeCell ref="T114:Y114"/>
    <mergeCell ref="Z114:AE114"/>
    <mergeCell ref="AF114:AK114"/>
    <mergeCell ref="AL114:AQ114"/>
    <mergeCell ref="AR114:AY114"/>
    <mergeCell ref="AZ113:BH113"/>
    <mergeCell ref="BI113:BP113"/>
    <mergeCell ref="BQ113:BW113"/>
    <mergeCell ref="BX113:CF113"/>
    <mergeCell ref="CG113:CN113"/>
    <mergeCell ref="CO113:CU113"/>
    <mergeCell ref="CV112:DD112"/>
    <mergeCell ref="DE112:DL112"/>
    <mergeCell ref="DM112:DS112"/>
    <mergeCell ref="A113:N113"/>
    <mergeCell ref="O113:S113"/>
    <mergeCell ref="T113:Y113"/>
    <mergeCell ref="Z113:AE113"/>
    <mergeCell ref="AF113:AK113"/>
    <mergeCell ref="AL113:AQ113"/>
    <mergeCell ref="AR113:AY113"/>
    <mergeCell ref="AZ112:BH112"/>
    <mergeCell ref="BI112:BP112"/>
    <mergeCell ref="BQ112:BW112"/>
    <mergeCell ref="BX112:CF112"/>
    <mergeCell ref="CG112:CN112"/>
    <mergeCell ref="CO112:CU112"/>
    <mergeCell ref="CV111:DD111"/>
    <mergeCell ref="DE111:DL111"/>
    <mergeCell ref="DM111:DS111"/>
    <mergeCell ref="A112:N112"/>
    <mergeCell ref="O112:S112"/>
    <mergeCell ref="T112:Y112"/>
    <mergeCell ref="Z112:AE112"/>
    <mergeCell ref="AF112:AK112"/>
    <mergeCell ref="AL112:AQ112"/>
    <mergeCell ref="AR112:AY112"/>
    <mergeCell ref="AZ111:BH111"/>
    <mergeCell ref="BI111:BP111"/>
    <mergeCell ref="BQ111:BW111"/>
    <mergeCell ref="BX111:CF111"/>
    <mergeCell ref="CG111:CN111"/>
    <mergeCell ref="CO111:CU111"/>
    <mergeCell ref="CV110:DD110"/>
    <mergeCell ref="DE110:DL110"/>
    <mergeCell ref="DM110:DS110"/>
    <mergeCell ref="A111:N111"/>
    <mergeCell ref="O111:S111"/>
    <mergeCell ref="T111:Y111"/>
    <mergeCell ref="Z111:AE111"/>
    <mergeCell ref="AF111:AK111"/>
    <mergeCell ref="AL111:AQ111"/>
    <mergeCell ref="AR111:AY111"/>
    <mergeCell ref="AZ110:BH110"/>
    <mergeCell ref="BI110:BP110"/>
    <mergeCell ref="BQ110:BW110"/>
    <mergeCell ref="BX110:CF110"/>
    <mergeCell ref="CG110:CN110"/>
    <mergeCell ref="CO110:CU110"/>
    <mergeCell ref="CV109:DD109"/>
    <mergeCell ref="DE109:DL109"/>
    <mergeCell ref="DM109:DS109"/>
    <mergeCell ref="A110:N110"/>
    <mergeCell ref="O110:S110"/>
    <mergeCell ref="T110:Y110"/>
    <mergeCell ref="Z110:AE110"/>
    <mergeCell ref="AF110:AK110"/>
    <mergeCell ref="AL110:AQ110"/>
    <mergeCell ref="AR110:AY110"/>
    <mergeCell ref="AZ109:BH109"/>
    <mergeCell ref="BI109:BP109"/>
    <mergeCell ref="BQ109:BW109"/>
    <mergeCell ref="BX109:CF109"/>
    <mergeCell ref="CG109:CN109"/>
    <mergeCell ref="CO109:CU109"/>
    <mergeCell ref="CV108:DD108"/>
    <mergeCell ref="DE108:DL108"/>
    <mergeCell ref="DM108:DS108"/>
    <mergeCell ref="A109:N109"/>
    <mergeCell ref="O109:S109"/>
    <mergeCell ref="T109:Y109"/>
    <mergeCell ref="Z109:AE109"/>
    <mergeCell ref="AF109:AK109"/>
    <mergeCell ref="AL109:AQ109"/>
    <mergeCell ref="AR109:AY109"/>
    <mergeCell ref="AZ108:BH108"/>
    <mergeCell ref="BI108:BP108"/>
    <mergeCell ref="BQ108:BW108"/>
    <mergeCell ref="BX108:CF108"/>
    <mergeCell ref="CG108:CN108"/>
    <mergeCell ref="CO108:CU108"/>
    <mergeCell ref="CV107:DD107"/>
    <mergeCell ref="DE107:DL107"/>
    <mergeCell ref="DM107:DS107"/>
    <mergeCell ref="A108:N108"/>
    <mergeCell ref="O108:S108"/>
    <mergeCell ref="T108:Y108"/>
    <mergeCell ref="Z108:AE108"/>
    <mergeCell ref="AF108:AK108"/>
    <mergeCell ref="AL108:AQ108"/>
    <mergeCell ref="AR108:AY108"/>
    <mergeCell ref="AZ107:BH107"/>
    <mergeCell ref="BI107:BP107"/>
    <mergeCell ref="BQ107:BW107"/>
    <mergeCell ref="BX107:CF107"/>
    <mergeCell ref="CG107:CN107"/>
    <mergeCell ref="CO107:CU107"/>
    <mergeCell ref="CV106:DD106"/>
    <mergeCell ref="DE106:DL106"/>
    <mergeCell ref="DM106:DS106"/>
    <mergeCell ref="A107:N107"/>
    <mergeCell ref="O107:S107"/>
    <mergeCell ref="T107:Y107"/>
    <mergeCell ref="Z107:AE107"/>
    <mergeCell ref="AF107:AK107"/>
    <mergeCell ref="AL107:AQ107"/>
    <mergeCell ref="AR107:AY107"/>
    <mergeCell ref="AZ106:BH106"/>
    <mergeCell ref="BI106:BP106"/>
    <mergeCell ref="BQ106:BW106"/>
    <mergeCell ref="BX106:CF106"/>
    <mergeCell ref="CG106:CN106"/>
    <mergeCell ref="CO106:CU106"/>
    <mergeCell ref="CV105:DD105"/>
    <mergeCell ref="DE105:DL105"/>
    <mergeCell ref="DM105:DS105"/>
    <mergeCell ref="A106:N106"/>
    <mergeCell ref="O106:S106"/>
    <mergeCell ref="T106:Y106"/>
    <mergeCell ref="Z106:AE106"/>
    <mergeCell ref="AF106:AK106"/>
    <mergeCell ref="AL106:AQ106"/>
    <mergeCell ref="AR106:AY106"/>
    <mergeCell ref="AZ105:BH105"/>
    <mergeCell ref="BI105:BP105"/>
    <mergeCell ref="BQ105:BW105"/>
    <mergeCell ref="BX105:CF105"/>
    <mergeCell ref="CG105:CN105"/>
    <mergeCell ref="CO105:CU105"/>
    <mergeCell ref="CV104:DD104"/>
    <mergeCell ref="DE104:DL104"/>
    <mergeCell ref="DM104:DS104"/>
    <mergeCell ref="A105:N105"/>
    <mergeCell ref="O105:S105"/>
    <mergeCell ref="T105:Y105"/>
    <mergeCell ref="Z105:AE105"/>
    <mergeCell ref="AF105:AK105"/>
    <mergeCell ref="AL105:AQ105"/>
    <mergeCell ref="AR105:AY105"/>
    <mergeCell ref="AZ104:BH104"/>
    <mergeCell ref="BI104:BP104"/>
    <mergeCell ref="BQ104:BW104"/>
    <mergeCell ref="BX104:CF104"/>
    <mergeCell ref="CG104:CN104"/>
    <mergeCell ref="CO104:CU104"/>
    <mergeCell ref="CV103:DD103"/>
    <mergeCell ref="DE103:DL103"/>
    <mergeCell ref="DM103:DS103"/>
    <mergeCell ref="A104:N104"/>
    <mergeCell ref="O104:S104"/>
    <mergeCell ref="T104:Y104"/>
    <mergeCell ref="Z104:AE104"/>
    <mergeCell ref="AF104:AK104"/>
    <mergeCell ref="AL104:AQ104"/>
    <mergeCell ref="AR104:AY104"/>
    <mergeCell ref="AZ103:BH103"/>
    <mergeCell ref="BI103:BP103"/>
    <mergeCell ref="BQ103:BW103"/>
    <mergeCell ref="BX103:CF103"/>
    <mergeCell ref="CG103:CN103"/>
    <mergeCell ref="CO103:CU103"/>
    <mergeCell ref="CV102:DD102"/>
    <mergeCell ref="DE102:DL102"/>
    <mergeCell ref="DM102:DS102"/>
    <mergeCell ref="A103:N103"/>
    <mergeCell ref="O103:S103"/>
    <mergeCell ref="T103:Y103"/>
    <mergeCell ref="Z103:AE103"/>
    <mergeCell ref="AF103:AK103"/>
    <mergeCell ref="AL103:AQ103"/>
    <mergeCell ref="AR103:AY103"/>
    <mergeCell ref="AZ102:BH102"/>
    <mergeCell ref="BI102:BP102"/>
    <mergeCell ref="BQ102:BW102"/>
    <mergeCell ref="BX102:CF102"/>
    <mergeCell ref="CG102:CN102"/>
    <mergeCell ref="CO102:CU102"/>
    <mergeCell ref="CV101:DD101"/>
    <mergeCell ref="DE101:DL101"/>
    <mergeCell ref="DM101:DS101"/>
    <mergeCell ref="A102:N102"/>
    <mergeCell ref="O102:S102"/>
    <mergeCell ref="T102:Y102"/>
    <mergeCell ref="Z102:AE102"/>
    <mergeCell ref="AF102:AK102"/>
    <mergeCell ref="AL102:AQ102"/>
    <mergeCell ref="AR102:AY102"/>
    <mergeCell ref="AZ101:BH101"/>
    <mergeCell ref="BI101:BP101"/>
    <mergeCell ref="BQ101:BW101"/>
    <mergeCell ref="BX101:CF101"/>
    <mergeCell ref="CG101:CN101"/>
    <mergeCell ref="CO101:CU101"/>
    <mergeCell ref="CV100:DD100"/>
    <mergeCell ref="DE100:DL100"/>
    <mergeCell ref="DM100:DS100"/>
    <mergeCell ref="A101:N101"/>
    <mergeCell ref="O101:S101"/>
    <mergeCell ref="T101:Y101"/>
    <mergeCell ref="Z101:AE101"/>
    <mergeCell ref="AF101:AK101"/>
    <mergeCell ref="AL101:AQ101"/>
    <mergeCell ref="AR101:AY101"/>
    <mergeCell ref="AZ100:BH100"/>
    <mergeCell ref="BI100:BP100"/>
    <mergeCell ref="BQ100:BW100"/>
    <mergeCell ref="BX100:CF100"/>
    <mergeCell ref="CG100:CN100"/>
    <mergeCell ref="CO100:CU100"/>
    <mergeCell ref="CV99:DD99"/>
    <mergeCell ref="DE99:DL99"/>
    <mergeCell ref="DM99:DS99"/>
    <mergeCell ref="A100:N100"/>
    <mergeCell ref="O100:S100"/>
    <mergeCell ref="T100:Y100"/>
    <mergeCell ref="Z100:AE100"/>
    <mergeCell ref="AF100:AK100"/>
    <mergeCell ref="AL100:AQ100"/>
    <mergeCell ref="AR100:AY100"/>
    <mergeCell ref="AZ99:BH99"/>
    <mergeCell ref="BI99:BP99"/>
    <mergeCell ref="BQ99:BW99"/>
    <mergeCell ref="BX99:CF99"/>
    <mergeCell ref="CG99:CN99"/>
    <mergeCell ref="CO99:CU99"/>
    <mergeCell ref="CV98:DD98"/>
    <mergeCell ref="DE98:DL98"/>
    <mergeCell ref="DM98:DS98"/>
    <mergeCell ref="A99:N99"/>
    <mergeCell ref="O99:S99"/>
    <mergeCell ref="T99:Y99"/>
    <mergeCell ref="Z99:AE99"/>
    <mergeCell ref="AF99:AK99"/>
    <mergeCell ref="AL99:AQ99"/>
    <mergeCell ref="AR99:AY99"/>
    <mergeCell ref="AZ98:BH98"/>
    <mergeCell ref="BI98:BP98"/>
    <mergeCell ref="BQ98:BW98"/>
    <mergeCell ref="BX98:CF98"/>
    <mergeCell ref="CG98:CN98"/>
    <mergeCell ref="CO98:CU98"/>
    <mergeCell ref="CV97:DD97"/>
    <mergeCell ref="DE97:DL97"/>
    <mergeCell ref="DM97:DS97"/>
    <mergeCell ref="A98:N98"/>
    <mergeCell ref="O98:S98"/>
    <mergeCell ref="T98:Y98"/>
    <mergeCell ref="Z98:AE98"/>
    <mergeCell ref="AF98:AK98"/>
    <mergeCell ref="AL98:AQ98"/>
    <mergeCell ref="AR98:AY98"/>
    <mergeCell ref="AZ97:BH97"/>
    <mergeCell ref="BI97:BP97"/>
    <mergeCell ref="BQ97:BW97"/>
    <mergeCell ref="BX97:CF97"/>
    <mergeCell ref="CG97:CN97"/>
    <mergeCell ref="CO97:CU97"/>
    <mergeCell ref="CV96:DD96"/>
    <mergeCell ref="DE96:DL96"/>
    <mergeCell ref="DM96:DS96"/>
    <mergeCell ref="A97:N97"/>
    <mergeCell ref="O97:S97"/>
    <mergeCell ref="T97:Y97"/>
    <mergeCell ref="Z97:AE97"/>
    <mergeCell ref="AF97:AK97"/>
    <mergeCell ref="AL97:AQ97"/>
    <mergeCell ref="AR97:AY97"/>
    <mergeCell ref="AZ96:BH96"/>
    <mergeCell ref="BI96:BP96"/>
    <mergeCell ref="BQ96:BW96"/>
    <mergeCell ref="BX96:CF96"/>
    <mergeCell ref="CG96:CN96"/>
    <mergeCell ref="CO96:CU96"/>
    <mergeCell ref="CV95:DD95"/>
    <mergeCell ref="DE95:DL95"/>
    <mergeCell ref="DM95:DS95"/>
    <mergeCell ref="A96:N96"/>
    <mergeCell ref="O96:S96"/>
    <mergeCell ref="T96:Y96"/>
    <mergeCell ref="Z96:AE96"/>
    <mergeCell ref="AF96:AK96"/>
    <mergeCell ref="AL96:AQ96"/>
    <mergeCell ref="AR96:AY96"/>
    <mergeCell ref="AZ95:BH95"/>
    <mergeCell ref="BI95:BP95"/>
    <mergeCell ref="BQ95:BW95"/>
    <mergeCell ref="BX95:CF95"/>
    <mergeCell ref="CG95:CN95"/>
    <mergeCell ref="CO95:CU95"/>
    <mergeCell ref="CV94:DD94"/>
    <mergeCell ref="DE94:DL94"/>
    <mergeCell ref="DM94:DS94"/>
    <mergeCell ref="A95:N95"/>
    <mergeCell ref="O95:S95"/>
    <mergeCell ref="T95:Y95"/>
    <mergeCell ref="Z95:AE95"/>
    <mergeCell ref="AF95:AK95"/>
    <mergeCell ref="AL95:AQ95"/>
    <mergeCell ref="AR95:AY95"/>
    <mergeCell ref="AZ94:BH94"/>
    <mergeCell ref="BI94:BP94"/>
    <mergeCell ref="BQ94:BW94"/>
    <mergeCell ref="BX94:CF94"/>
    <mergeCell ref="CG94:CN94"/>
    <mergeCell ref="CO94:CU94"/>
    <mergeCell ref="CV93:DD93"/>
    <mergeCell ref="DE93:DL93"/>
    <mergeCell ref="DM93:DS93"/>
    <mergeCell ref="A94:N94"/>
    <mergeCell ref="O94:S94"/>
    <mergeCell ref="T94:Y94"/>
    <mergeCell ref="Z94:AE94"/>
    <mergeCell ref="AF94:AK94"/>
    <mergeCell ref="AL94:AQ94"/>
    <mergeCell ref="AR94:AY94"/>
    <mergeCell ref="AZ93:BH93"/>
    <mergeCell ref="BI93:BP93"/>
    <mergeCell ref="BQ93:BW93"/>
    <mergeCell ref="BX93:CF93"/>
    <mergeCell ref="CG93:CN93"/>
    <mergeCell ref="CO93:CU93"/>
    <mergeCell ref="CV92:DD92"/>
    <mergeCell ref="DE92:DL92"/>
    <mergeCell ref="DM92:DS92"/>
    <mergeCell ref="A93:N93"/>
    <mergeCell ref="O93:S93"/>
    <mergeCell ref="T93:Y93"/>
    <mergeCell ref="Z93:AE93"/>
    <mergeCell ref="AF93:AK93"/>
    <mergeCell ref="AL93:AQ93"/>
    <mergeCell ref="AR93:AY93"/>
    <mergeCell ref="AZ92:BH92"/>
    <mergeCell ref="BI92:BP92"/>
    <mergeCell ref="BQ92:BW92"/>
    <mergeCell ref="BX92:CF92"/>
    <mergeCell ref="CG92:CN92"/>
    <mergeCell ref="CO92:CU92"/>
    <mergeCell ref="CV91:DD91"/>
    <mergeCell ref="DE91:DL91"/>
    <mergeCell ref="DM91:DS91"/>
    <mergeCell ref="A92:N92"/>
    <mergeCell ref="O92:S92"/>
    <mergeCell ref="T92:Y92"/>
    <mergeCell ref="Z92:AE92"/>
    <mergeCell ref="AF92:AK92"/>
    <mergeCell ref="AL92:AQ92"/>
    <mergeCell ref="AR92:AY92"/>
    <mergeCell ref="AZ91:BH91"/>
    <mergeCell ref="BI91:BP91"/>
    <mergeCell ref="BQ91:BW91"/>
    <mergeCell ref="BX91:CF91"/>
    <mergeCell ref="CG91:CN91"/>
    <mergeCell ref="CO91:CU91"/>
    <mergeCell ref="CV90:DD90"/>
    <mergeCell ref="DE90:DL90"/>
    <mergeCell ref="DM90:DS90"/>
    <mergeCell ref="A91:N91"/>
    <mergeCell ref="O91:S91"/>
    <mergeCell ref="T91:Y91"/>
    <mergeCell ref="Z91:AE91"/>
    <mergeCell ref="AF91:AK91"/>
    <mergeCell ref="AL91:AQ91"/>
    <mergeCell ref="AR91:AY91"/>
    <mergeCell ref="AZ90:BH90"/>
    <mergeCell ref="BI90:BP90"/>
    <mergeCell ref="BQ90:BW90"/>
    <mergeCell ref="BX90:CF90"/>
    <mergeCell ref="CG90:CN90"/>
    <mergeCell ref="CO90:CU90"/>
    <mergeCell ref="CV89:DD89"/>
    <mergeCell ref="DE89:DL89"/>
    <mergeCell ref="DM89:DS89"/>
    <mergeCell ref="A90:N90"/>
    <mergeCell ref="O90:S90"/>
    <mergeCell ref="T90:Y90"/>
    <mergeCell ref="Z90:AE90"/>
    <mergeCell ref="AF90:AK90"/>
    <mergeCell ref="AL90:AQ90"/>
    <mergeCell ref="AR90:AY90"/>
    <mergeCell ref="AZ89:BH89"/>
    <mergeCell ref="BI89:BP89"/>
    <mergeCell ref="BQ89:BW89"/>
    <mergeCell ref="BX89:CF89"/>
    <mergeCell ref="CG89:CN89"/>
    <mergeCell ref="CO89:CU89"/>
    <mergeCell ref="CV88:DD88"/>
    <mergeCell ref="DE88:DL88"/>
    <mergeCell ref="DM88:DS88"/>
    <mergeCell ref="A89:N89"/>
    <mergeCell ref="O89:S89"/>
    <mergeCell ref="T89:Y89"/>
    <mergeCell ref="Z89:AE89"/>
    <mergeCell ref="AF89:AK89"/>
    <mergeCell ref="AL89:AQ89"/>
    <mergeCell ref="AR89:AY89"/>
    <mergeCell ref="AZ88:BH88"/>
    <mergeCell ref="BI88:BP88"/>
    <mergeCell ref="BQ88:BW88"/>
    <mergeCell ref="BX88:CF88"/>
    <mergeCell ref="CG88:CN88"/>
    <mergeCell ref="CO88:CU88"/>
    <mergeCell ref="CV87:DD87"/>
    <mergeCell ref="DE87:DL87"/>
    <mergeCell ref="DM87:DS87"/>
    <mergeCell ref="A88:N88"/>
    <mergeCell ref="O88:S88"/>
    <mergeCell ref="T88:Y88"/>
    <mergeCell ref="Z88:AE88"/>
    <mergeCell ref="AF88:AK88"/>
    <mergeCell ref="AL88:AQ88"/>
    <mergeCell ref="AR88:AY88"/>
    <mergeCell ref="AZ87:BH87"/>
    <mergeCell ref="BI87:BP87"/>
    <mergeCell ref="BQ87:BW87"/>
    <mergeCell ref="BX87:CF87"/>
    <mergeCell ref="CG87:CN87"/>
    <mergeCell ref="CO87:CU87"/>
    <mergeCell ref="CV86:DD86"/>
    <mergeCell ref="DE86:DL86"/>
    <mergeCell ref="DM86:DS86"/>
    <mergeCell ref="A87:N87"/>
    <mergeCell ref="O87:S87"/>
    <mergeCell ref="T87:Y87"/>
    <mergeCell ref="Z87:AE87"/>
    <mergeCell ref="AF87:AK87"/>
    <mergeCell ref="AL87:AQ87"/>
    <mergeCell ref="AR87:AY87"/>
    <mergeCell ref="AZ86:BH86"/>
    <mergeCell ref="BI86:BP86"/>
    <mergeCell ref="BQ86:BW86"/>
    <mergeCell ref="BX86:CF86"/>
    <mergeCell ref="CG86:CN86"/>
    <mergeCell ref="CO86:CU86"/>
    <mergeCell ref="CV85:DD85"/>
    <mergeCell ref="DE85:DL85"/>
    <mergeCell ref="DM85:DS85"/>
    <mergeCell ref="A86:N86"/>
    <mergeCell ref="O86:S86"/>
    <mergeCell ref="T86:Y86"/>
    <mergeCell ref="Z86:AE86"/>
    <mergeCell ref="AF86:AK86"/>
    <mergeCell ref="AL86:AQ86"/>
    <mergeCell ref="AR86:AY86"/>
    <mergeCell ref="AZ85:BH85"/>
    <mergeCell ref="BI85:BP85"/>
    <mergeCell ref="BQ85:BW85"/>
    <mergeCell ref="BX85:CF85"/>
    <mergeCell ref="CG85:CN85"/>
    <mergeCell ref="CO85:CU85"/>
    <mergeCell ref="CV84:DD84"/>
    <mergeCell ref="DE84:DL84"/>
    <mergeCell ref="DM84:DS84"/>
    <mergeCell ref="A85:N85"/>
    <mergeCell ref="O85:S85"/>
    <mergeCell ref="T85:Y85"/>
    <mergeCell ref="Z85:AE85"/>
    <mergeCell ref="AF85:AK85"/>
    <mergeCell ref="AL85:AQ85"/>
    <mergeCell ref="AR85:AY85"/>
    <mergeCell ref="AZ84:BH84"/>
    <mergeCell ref="BI84:BP84"/>
    <mergeCell ref="BQ84:BW84"/>
    <mergeCell ref="BX84:CF84"/>
    <mergeCell ref="CG84:CN84"/>
    <mergeCell ref="CO84:CU84"/>
    <mergeCell ref="CV83:DD83"/>
    <mergeCell ref="DE83:DL83"/>
    <mergeCell ref="DM83:DS83"/>
    <mergeCell ref="A84:N84"/>
    <mergeCell ref="O84:S84"/>
    <mergeCell ref="T84:Y84"/>
    <mergeCell ref="Z84:AE84"/>
    <mergeCell ref="AF84:AK84"/>
    <mergeCell ref="AL84:AQ84"/>
    <mergeCell ref="AR84:AY84"/>
    <mergeCell ref="AZ83:BH83"/>
    <mergeCell ref="BI83:BP83"/>
    <mergeCell ref="BQ83:BW83"/>
    <mergeCell ref="BX83:CF83"/>
    <mergeCell ref="CG83:CN83"/>
    <mergeCell ref="CO83:CU83"/>
    <mergeCell ref="CV82:DD82"/>
    <mergeCell ref="DE82:DL82"/>
    <mergeCell ref="DM82:DS82"/>
    <mergeCell ref="A83:N83"/>
    <mergeCell ref="O83:S83"/>
    <mergeCell ref="T83:Y83"/>
    <mergeCell ref="Z83:AE83"/>
    <mergeCell ref="AF83:AK83"/>
    <mergeCell ref="AL83:AQ83"/>
    <mergeCell ref="AR83:AY83"/>
    <mergeCell ref="AZ82:BH82"/>
    <mergeCell ref="BI82:BP82"/>
    <mergeCell ref="BQ82:BW82"/>
    <mergeCell ref="BX82:CF82"/>
    <mergeCell ref="CG82:CN82"/>
    <mergeCell ref="CO82:CU82"/>
    <mergeCell ref="CV81:DD81"/>
    <mergeCell ref="DE81:DL81"/>
    <mergeCell ref="DM81:DS81"/>
    <mergeCell ref="A82:N82"/>
    <mergeCell ref="O82:S82"/>
    <mergeCell ref="T82:Y82"/>
    <mergeCell ref="Z82:AE82"/>
    <mergeCell ref="AF82:AK82"/>
    <mergeCell ref="AL82:AQ82"/>
    <mergeCell ref="AR82:AY82"/>
    <mergeCell ref="AZ81:BH81"/>
    <mergeCell ref="BI81:BP81"/>
    <mergeCell ref="BQ81:BW81"/>
    <mergeCell ref="BX81:CF81"/>
    <mergeCell ref="CG81:CN81"/>
    <mergeCell ref="CO81:CU81"/>
    <mergeCell ref="CV80:DD80"/>
    <mergeCell ref="DE80:DL80"/>
    <mergeCell ref="DM80:DS80"/>
    <mergeCell ref="A81:N81"/>
    <mergeCell ref="O81:S81"/>
    <mergeCell ref="T81:Y81"/>
    <mergeCell ref="Z81:AE81"/>
    <mergeCell ref="AF81:AK81"/>
    <mergeCell ref="AL81:AQ81"/>
    <mergeCell ref="AR81:AY81"/>
    <mergeCell ref="AZ80:BH80"/>
    <mergeCell ref="BI80:BP80"/>
    <mergeCell ref="BQ80:BW80"/>
    <mergeCell ref="BX80:CF80"/>
    <mergeCell ref="CG80:CN80"/>
    <mergeCell ref="CO80:CU80"/>
    <mergeCell ref="CV79:DD79"/>
    <mergeCell ref="DE79:DL79"/>
    <mergeCell ref="DM79:DS79"/>
    <mergeCell ref="A80:N80"/>
    <mergeCell ref="O80:S80"/>
    <mergeCell ref="T80:Y80"/>
    <mergeCell ref="Z80:AE80"/>
    <mergeCell ref="AF80:AK80"/>
    <mergeCell ref="AL80:AQ80"/>
    <mergeCell ref="AR80:AY80"/>
    <mergeCell ref="AZ79:BH79"/>
    <mergeCell ref="BI79:BP79"/>
    <mergeCell ref="BQ79:BW79"/>
    <mergeCell ref="BX79:CF79"/>
    <mergeCell ref="CG79:CN79"/>
    <mergeCell ref="CO79:CU79"/>
    <mergeCell ref="CV78:DD78"/>
    <mergeCell ref="DE78:DL78"/>
    <mergeCell ref="DM78:DS78"/>
    <mergeCell ref="A79:N79"/>
    <mergeCell ref="O79:S79"/>
    <mergeCell ref="T79:Y79"/>
    <mergeCell ref="Z79:AE79"/>
    <mergeCell ref="AF79:AK79"/>
    <mergeCell ref="AL79:AQ79"/>
    <mergeCell ref="AR79:AY79"/>
    <mergeCell ref="AZ78:BH78"/>
    <mergeCell ref="BI78:BP78"/>
    <mergeCell ref="BQ78:BW78"/>
    <mergeCell ref="BX78:CF78"/>
    <mergeCell ref="CG78:CN78"/>
    <mergeCell ref="CO78:CU78"/>
    <mergeCell ref="CV77:DD77"/>
    <mergeCell ref="DE77:DL77"/>
    <mergeCell ref="DM77:DS77"/>
    <mergeCell ref="A78:N78"/>
    <mergeCell ref="O78:S78"/>
    <mergeCell ref="T78:Y78"/>
    <mergeCell ref="Z78:AE78"/>
    <mergeCell ref="AF78:AK78"/>
    <mergeCell ref="AL78:AQ78"/>
    <mergeCell ref="AR78:AY78"/>
    <mergeCell ref="AZ77:BH77"/>
    <mergeCell ref="BI77:BP77"/>
    <mergeCell ref="BQ77:BW77"/>
    <mergeCell ref="BX77:CF77"/>
    <mergeCell ref="CG77:CN77"/>
    <mergeCell ref="CO77:CU77"/>
    <mergeCell ref="CV76:DD76"/>
    <mergeCell ref="DE76:DL76"/>
    <mergeCell ref="DM76:DS76"/>
    <mergeCell ref="A77:N77"/>
    <mergeCell ref="O77:S77"/>
    <mergeCell ref="T77:Y77"/>
    <mergeCell ref="Z77:AE77"/>
    <mergeCell ref="AF77:AK77"/>
    <mergeCell ref="AL77:AQ77"/>
    <mergeCell ref="AR77:AY77"/>
    <mergeCell ref="AZ76:BH76"/>
    <mergeCell ref="BI76:BP76"/>
    <mergeCell ref="BQ76:BW76"/>
    <mergeCell ref="BX76:CF76"/>
    <mergeCell ref="CG76:CN76"/>
    <mergeCell ref="CO76:CU76"/>
    <mergeCell ref="CV75:DD75"/>
    <mergeCell ref="DE75:DL75"/>
    <mergeCell ref="DM75:DS75"/>
    <mergeCell ref="A76:N76"/>
    <mergeCell ref="O76:S76"/>
    <mergeCell ref="T76:Y76"/>
    <mergeCell ref="Z76:AE76"/>
    <mergeCell ref="AF76:AK76"/>
    <mergeCell ref="AL76:AQ76"/>
    <mergeCell ref="AR76:AY76"/>
    <mergeCell ref="AZ75:BH75"/>
    <mergeCell ref="BI75:BP75"/>
    <mergeCell ref="BQ75:BW75"/>
    <mergeCell ref="BX75:CF75"/>
    <mergeCell ref="CG75:CN75"/>
    <mergeCell ref="CO75:CU75"/>
    <mergeCell ref="CV74:DD74"/>
    <mergeCell ref="DE74:DL74"/>
    <mergeCell ref="DM74:DS74"/>
    <mergeCell ref="A75:N75"/>
    <mergeCell ref="O75:S75"/>
    <mergeCell ref="T75:Y75"/>
    <mergeCell ref="Z75:AE75"/>
    <mergeCell ref="AF75:AK75"/>
    <mergeCell ref="AL75:AQ75"/>
    <mergeCell ref="AR75:AY75"/>
    <mergeCell ref="AZ74:BH74"/>
    <mergeCell ref="BI74:BP74"/>
    <mergeCell ref="BQ74:BW74"/>
    <mergeCell ref="BX74:CF74"/>
    <mergeCell ref="CG74:CN74"/>
    <mergeCell ref="CO74:CU74"/>
    <mergeCell ref="CV71:DD71"/>
    <mergeCell ref="DE71:DL71"/>
    <mergeCell ref="DM71:DS71"/>
    <mergeCell ref="A74:N74"/>
    <mergeCell ref="O74:S74"/>
    <mergeCell ref="T74:Y74"/>
    <mergeCell ref="Z74:AE74"/>
    <mergeCell ref="AF74:AK74"/>
    <mergeCell ref="AL74:AQ74"/>
    <mergeCell ref="AR74:AY74"/>
    <mergeCell ref="AZ71:BH71"/>
    <mergeCell ref="BI71:BP71"/>
    <mergeCell ref="BQ71:BW71"/>
    <mergeCell ref="BX71:CF71"/>
    <mergeCell ref="CG71:CN71"/>
    <mergeCell ref="CO71:CU71"/>
    <mergeCell ref="CV70:DD70"/>
    <mergeCell ref="DE70:DL70"/>
    <mergeCell ref="DM70:DS70"/>
    <mergeCell ref="A71:N71"/>
    <mergeCell ref="O71:S71"/>
    <mergeCell ref="T71:Y71"/>
    <mergeCell ref="Z71:AE71"/>
    <mergeCell ref="AF71:AK71"/>
    <mergeCell ref="AL71:AQ71"/>
    <mergeCell ref="AR71:AY71"/>
    <mergeCell ref="AZ70:BH70"/>
    <mergeCell ref="BI70:BP70"/>
    <mergeCell ref="BQ70:BW70"/>
    <mergeCell ref="BX70:CF70"/>
    <mergeCell ref="CG70:CN70"/>
    <mergeCell ref="CO70:CU70"/>
    <mergeCell ref="CV69:DD69"/>
    <mergeCell ref="DE69:DL69"/>
    <mergeCell ref="DM69:DS69"/>
    <mergeCell ref="A70:N70"/>
    <mergeCell ref="O70:S70"/>
    <mergeCell ref="T70:Y70"/>
    <mergeCell ref="Z70:AE70"/>
    <mergeCell ref="AF70:AK70"/>
    <mergeCell ref="AL70:AQ70"/>
    <mergeCell ref="AR70:AY70"/>
    <mergeCell ref="AZ69:BH69"/>
    <mergeCell ref="BI69:BP69"/>
    <mergeCell ref="BQ69:BW69"/>
    <mergeCell ref="BX69:CF69"/>
    <mergeCell ref="CG69:CN69"/>
    <mergeCell ref="CO69:CU69"/>
    <mergeCell ref="CV68:DD68"/>
    <mergeCell ref="DE68:DL68"/>
    <mergeCell ref="DM68:DS68"/>
    <mergeCell ref="A69:N69"/>
    <mergeCell ref="O69:S69"/>
    <mergeCell ref="T69:Y69"/>
    <mergeCell ref="Z69:AE69"/>
    <mergeCell ref="AF69:AK69"/>
    <mergeCell ref="AL69:AQ69"/>
    <mergeCell ref="AR69:AY69"/>
    <mergeCell ref="AZ68:BH68"/>
    <mergeCell ref="BI68:BP68"/>
    <mergeCell ref="BQ68:BW68"/>
    <mergeCell ref="BX68:CF68"/>
    <mergeCell ref="CG68:CN68"/>
    <mergeCell ref="CO68:CU68"/>
    <mergeCell ref="CV67:DD67"/>
    <mergeCell ref="DE67:DL67"/>
    <mergeCell ref="DM67:DS67"/>
    <mergeCell ref="A68:N68"/>
    <mergeCell ref="O68:S68"/>
    <mergeCell ref="T68:Y68"/>
    <mergeCell ref="Z68:AE68"/>
    <mergeCell ref="AF68:AK68"/>
    <mergeCell ref="AL68:AQ68"/>
    <mergeCell ref="AR68:AY68"/>
    <mergeCell ref="AZ67:BH67"/>
    <mergeCell ref="BI67:BP67"/>
    <mergeCell ref="BQ67:BW67"/>
    <mergeCell ref="BX67:CF67"/>
    <mergeCell ref="CG67:CN67"/>
    <mergeCell ref="CO67:CU67"/>
    <mergeCell ref="CV66:DD66"/>
    <mergeCell ref="DE66:DL66"/>
    <mergeCell ref="DM66:DS66"/>
    <mergeCell ref="A67:N67"/>
    <mergeCell ref="O67:S67"/>
    <mergeCell ref="T67:Y67"/>
    <mergeCell ref="Z67:AE67"/>
    <mergeCell ref="AF67:AK67"/>
    <mergeCell ref="AL67:AQ67"/>
    <mergeCell ref="AR67:AY67"/>
    <mergeCell ref="AZ66:BH66"/>
    <mergeCell ref="BI66:BP66"/>
    <mergeCell ref="BQ66:BW66"/>
    <mergeCell ref="BX66:CF66"/>
    <mergeCell ref="CG66:CN66"/>
    <mergeCell ref="CO66:CU66"/>
    <mergeCell ref="CV65:DD65"/>
    <mergeCell ref="DE65:DL65"/>
    <mergeCell ref="DM65:DS65"/>
    <mergeCell ref="A66:N66"/>
    <mergeCell ref="O66:S66"/>
    <mergeCell ref="T66:Y66"/>
    <mergeCell ref="Z66:AE66"/>
    <mergeCell ref="AF66:AK66"/>
    <mergeCell ref="AL66:AQ66"/>
    <mergeCell ref="AR66:AY66"/>
    <mergeCell ref="AZ65:BH65"/>
    <mergeCell ref="BI65:BP65"/>
    <mergeCell ref="BQ65:BW65"/>
    <mergeCell ref="BX65:CF65"/>
    <mergeCell ref="CG65:CN65"/>
    <mergeCell ref="CO65:CU65"/>
    <mergeCell ref="CV64:DD64"/>
    <mergeCell ref="DE64:DL64"/>
    <mergeCell ref="DM64:DS64"/>
    <mergeCell ref="A65:N65"/>
    <mergeCell ref="O65:S65"/>
    <mergeCell ref="T65:Y65"/>
    <mergeCell ref="Z65:AE65"/>
    <mergeCell ref="AF65:AK65"/>
    <mergeCell ref="AL65:AQ65"/>
    <mergeCell ref="AR65:AY65"/>
    <mergeCell ref="AZ64:BH64"/>
    <mergeCell ref="BI64:BP64"/>
    <mergeCell ref="BQ64:BW64"/>
    <mergeCell ref="BX64:CF64"/>
    <mergeCell ref="CG64:CN64"/>
    <mergeCell ref="CO64:CU64"/>
    <mergeCell ref="CV63:DD63"/>
    <mergeCell ref="DE63:DL63"/>
    <mergeCell ref="DM63:DS63"/>
    <mergeCell ref="A64:N64"/>
    <mergeCell ref="O64:S64"/>
    <mergeCell ref="T64:Y64"/>
    <mergeCell ref="Z64:AE64"/>
    <mergeCell ref="AF64:AK64"/>
    <mergeCell ref="AL64:AQ64"/>
    <mergeCell ref="AR64:AY64"/>
    <mergeCell ref="AZ63:BH63"/>
    <mergeCell ref="BI63:BP63"/>
    <mergeCell ref="BQ63:BW63"/>
    <mergeCell ref="BX63:CF63"/>
    <mergeCell ref="CG63:CN63"/>
    <mergeCell ref="CO63:CU63"/>
    <mergeCell ref="CV62:DD62"/>
    <mergeCell ref="DE62:DL62"/>
    <mergeCell ref="DM62:DS62"/>
    <mergeCell ref="A63:N63"/>
    <mergeCell ref="O63:S63"/>
    <mergeCell ref="T63:Y63"/>
    <mergeCell ref="Z63:AE63"/>
    <mergeCell ref="AF63:AK63"/>
    <mergeCell ref="AL63:AQ63"/>
    <mergeCell ref="AR63:AY63"/>
    <mergeCell ref="AZ62:BH62"/>
    <mergeCell ref="BI62:BP62"/>
    <mergeCell ref="BQ62:BW62"/>
    <mergeCell ref="BX62:CF62"/>
    <mergeCell ref="CG62:CN62"/>
    <mergeCell ref="CO62:CU62"/>
    <mergeCell ref="CV61:DD61"/>
    <mergeCell ref="DE61:DL61"/>
    <mergeCell ref="DM61:DS61"/>
    <mergeCell ref="A62:N62"/>
    <mergeCell ref="O62:S62"/>
    <mergeCell ref="T62:Y62"/>
    <mergeCell ref="Z62:AE62"/>
    <mergeCell ref="AF62:AK62"/>
    <mergeCell ref="AL62:AQ62"/>
    <mergeCell ref="AR62:AY62"/>
    <mergeCell ref="AZ61:BH61"/>
    <mergeCell ref="BI61:BP61"/>
    <mergeCell ref="BQ61:BW61"/>
    <mergeCell ref="BX61:CF61"/>
    <mergeCell ref="CG61:CN61"/>
    <mergeCell ref="CO61:CU61"/>
    <mergeCell ref="CV60:DD60"/>
    <mergeCell ref="DE60:DL60"/>
    <mergeCell ref="DM60:DS60"/>
    <mergeCell ref="A61:N61"/>
    <mergeCell ref="O61:S61"/>
    <mergeCell ref="T61:Y61"/>
    <mergeCell ref="Z61:AE61"/>
    <mergeCell ref="AF61:AK61"/>
    <mergeCell ref="AL61:AQ61"/>
    <mergeCell ref="AR61:AY61"/>
    <mergeCell ref="AZ60:BH60"/>
    <mergeCell ref="BI60:BP60"/>
    <mergeCell ref="BQ60:BW60"/>
    <mergeCell ref="BX60:CF60"/>
    <mergeCell ref="CG60:CN60"/>
    <mergeCell ref="CO60:CU60"/>
    <mergeCell ref="CV59:DD59"/>
    <mergeCell ref="DE59:DL59"/>
    <mergeCell ref="DM59:DS59"/>
    <mergeCell ref="A60:N60"/>
    <mergeCell ref="O60:S60"/>
    <mergeCell ref="T60:Y60"/>
    <mergeCell ref="Z60:AE60"/>
    <mergeCell ref="AF60:AK60"/>
    <mergeCell ref="AL60:AQ60"/>
    <mergeCell ref="AR60:AY60"/>
    <mergeCell ref="AZ59:BH59"/>
    <mergeCell ref="BI59:BP59"/>
    <mergeCell ref="BQ59:BW59"/>
    <mergeCell ref="BX59:CF59"/>
    <mergeCell ref="CG59:CN59"/>
    <mergeCell ref="CO59:CU59"/>
    <mergeCell ref="CV58:DD58"/>
    <mergeCell ref="DE58:DL58"/>
    <mergeCell ref="DM58:DS58"/>
    <mergeCell ref="A59:N59"/>
    <mergeCell ref="O59:S59"/>
    <mergeCell ref="T59:Y59"/>
    <mergeCell ref="Z59:AE59"/>
    <mergeCell ref="AF59:AK59"/>
    <mergeCell ref="AL59:AQ59"/>
    <mergeCell ref="AR59:AY59"/>
    <mergeCell ref="AZ58:BH58"/>
    <mergeCell ref="BI58:BP58"/>
    <mergeCell ref="BQ58:BW58"/>
    <mergeCell ref="BX58:CF58"/>
    <mergeCell ref="CG58:CN58"/>
    <mergeCell ref="CO58:CU58"/>
    <mergeCell ref="CV57:DD57"/>
    <mergeCell ref="DE57:DL57"/>
    <mergeCell ref="DM57:DS57"/>
    <mergeCell ref="A58:N58"/>
    <mergeCell ref="O58:S58"/>
    <mergeCell ref="T58:Y58"/>
    <mergeCell ref="Z58:AE58"/>
    <mergeCell ref="AF58:AK58"/>
    <mergeCell ref="AL58:AQ58"/>
    <mergeCell ref="AR58:AY58"/>
    <mergeCell ref="AZ57:BH57"/>
    <mergeCell ref="BI57:BP57"/>
    <mergeCell ref="BQ57:BW57"/>
    <mergeCell ref="BX57:CF57"/>
    <mergeCell ref="CG57:CN57"/>
    <mergeCell ref="CO57:CU57"/>
    <mergeCell ref="CV56:DD56"/>
    <mergeCell ref="DE56:DL56"/>
    <mergeCell ref="DM56:DS56"/>
    <mergeCell ref="A57:N57"/>
    <mergeCell ref="O57:S57"/>
    <mergeCell ref="T57:Y57"/>
    <mergeCell ref="Z57:AE57"/>
    <mergeCell ref="AF57:AK57"/>
    <mergeCell ref="AL57:AQ57"/>
    <mergeCell ref="AR57:AY57"/>
    <mergeCell ref="AZ56:BH56"/>
    <mergeCell ref="BI56:BP56"/>
    <mergeCell ref="BQ56:BW56"/>
    <mergeCell ref="BX56:CF56"/>
    <mergeCell ref="CG56:CN56"/>
    <mergeCell ref="CO56:CU56"/>
    <mergeCell ref="CV55:DD55"/>
    <mergeCell ref="DE55:DL55"/>
    <mergeCell ref="DM55:DS55"/>
    <mergeCell ref="A56:N56"/>
    <mergeCell ref="O56:S56"/>
    <mergeCell ref="T56:Y56"/>
    <mergeCell ref="Z56:AE56"/>
    <mergeCell ref="AF56:AK56"/>
    <mergeCell ref="AL56:AQ56"/>
    <mergeCell ref="AR56:AY56"/>
    <mergeCell ref="AZ55:BH55"/>
    <mergeCell ref="BI55:BP55"/>
    <mergeCell ref="BQ55:BW55"/>
    <mergeCell ref="BX55:CF55"/>
    <mergeCell ref="CG55:CN55"/>
    <mergeCell ref="CO55:CU55"/>
    <mergeCell ref="CV54:DD54"/>
    <mergeCell ref="DE54:DL54"/>
    <mergeCell ref="DM54:DS54"/>
    <mergeCell ref="A55:N55"/>
    <mergeCell ref="O55:S55"/>
    <mergeCell ref="T55:Y55"/>
    <mergeCell ref="Z55:AE55"/>
    <mergeCell ref="AF55:AK55"/>
    <mergeCell ref="AL55:AQ55"/>
    <mergeCell ref="AR55:AY55"/>
    <mergeCell ref="AZ54:BH54"/>
    <mergeCell ref="BI54:BP54"/>
    <mergeCell ref="BQ54:BW54"/>
    <mergeCell ref="BX54:CF54"/>
    <mergeCell ref="CG54:CN54"/>
    <mergeCell ref="CO54:CU54"/>
    <mergeCell ref="CV53:DD53"/>
    <mergeCell ref="DE53:DL53"/>
    <mergeCell ref="DM53:DS53"/>
    <mergeCell ref="A54:N54"/>
    <mergeCell ref="O54:S54"/>
    <mergeCell ref="T54:Y54"/>
    <mergeCell ref="Z54:AE54"/>
    <mergeCell ref="AF54:AK54"/>
    <mergeCell ref="AL54:AQ54"/>
    <mergeCell ref="AR54:AY54"/>
    <mergeCell ref="AZ53:BH53"/>
    <mergeCell ref="BI53:BP53"/>
    <mergeCell ref="BQ53:BW53"/>
    <mergeCell ref="BX53:CF53"/>
    <mergeCell ref="CG53:CN53"/>
    <mergeCell ref="CO53:CU53"/>
    <mergeCell ref="CV52:DD52"/>
    <mergeCell ref="DE52:DL52"/>
    <mergeCell ref="DM52:DS52"/>
    <mergeCell ref="A53:N53"/>
    <mergeCell ref="O53:S53"/>
    <mergeCell ref="T53:Y53"/>
    <mergeCell ref="Z53:AE53"/>
    <mergeCell ref="AF53:AK53"/>
    <mergeCell ref="AL53:AQ53"/>
    <mergeCell ref="AR53:AY53"/>
    <mergeCell ref="AZ52:BH52"/>
    <mergeCell ref="BI52:BP52"/>
    <mergeCell ref="BQ52:BW52"/>
    <mergeCell ref="BX52:CF52"/>
    <mergeCell ref="CG52:CN52"/>
    <mergeCell ref="CO52:CU52"/>
    <mergeCell ref="CV51:DD51"/>
    <mergeCell ref="DE51:DL51"/>
    <mergeCell ref="DM51:DS51"/>
    <mergeCell ref="A52:N52"/>
    <mergeCell ref="O52:S52"/>
    <mergeCell ref="T52:Y52"/>
    <mergeCell ref="Z52:AE52"/>
    <mergeCell ref="AF52:AK52"/>
    <mergeCell ref="AL52:AQ52"/>
    <mergeCell ref="AR52:AY52"/>
    <mergeCell ref="AZ51:BH51"/>
    <mergeCell ref="BI51:BP51"/>
    <mergeCell ref="BQ51:BW51"/>
    <mergeCell ref="BX51:CF51"/>
    <mergeCell ref="CG51:CN51"/>
    <mergeCell ref="CO51:CU51"/>
    <mergeCell ref="CV50:DD50"/>
    <mergeCell ref="DE50:DL50"/>
    <mergeCell ref="DM50:DS50"/>
    <mergeCell ref="A51:N51"/>
    <mergeCell ref="O51:S51"/>
    <mergeCell ref="T51:Y51"/>
    <mergeCell ref="Z51:AE51"/>
    <mergeCell ref="AF51:AK51"/>
    <mergeCell ref="AL51:AQ51"/>
    <mergeCell ref="AR51:AY51"/>
    <mergeCell ref="AZ50:BH50"/>
    <mergeCell ref="BI50:BP50"/>
    <mergeCell ref="BQ50:BW50"/>
    <mergeCell ref="BX50:CF50"/>
    <mergeCell ref="CG50:CN50"/>
    <mergeCell ref="CO50:CU50"/>
    <mergeCell ref="CV49:DD49"/>
    <mergeCell ref="DE49:DL49"/>
    <mergeCell ref="DM49:DS49"/>
    <mergeCell ref="A50:N50"/>
    <mergeCell ref="O50:S50"/>
    <mergeCell ref="T50:Y50"/>
    <mergeCell ref="Z50:AE50"/>
    <mergeCell ref="AF50:AK50"/>
    <mergeCell ref="AL50:AQ50"/>
    <mergeCell ref="AR50:AY50"/>
    <mergeCell ref="AZ49:BH49"/>
    <mergeCell ref="BI49:BP49"/>
    <mergeCell ref="BQ49:BW49"/>
    <mergeCell ref="BX49:CF49"/>
    <mergeCell ref="CG49:CN49"/>
    <mergeCell ref="CO49:CU49"/>
    <mergeCell ref="CV48:DD48"/>
    <mergeCell ref="DE48:DL48"/>
    <mergeCell ref="DM48:DS48"/>
    <mergeCell ref="A49:N49"/>
    <mergeCell ref="O49:S49"/>
    <mergeCell ref="T49:Y49"/>
    <mergeCell ref="Z49:AE49"/>
    <mergeCell ref="AF49:AK49"/>
    <mergeCell ref="AL49:AQ49"/>
    <mergeCell ref="AR49:AY49"/>
    <mergeCell ref="AZ48:BH48"/>
    <mergeCell ref="BI48:BP48"/>
    <mergeCell ref="BQ48:BW48"/>
    <mergeCell ref="BX48:CF48"/>
    <mergeCell ref="CG48:CN48"/>
    <mergeCell ref="CO48:CU48"/>
    <mergeCell ref="CV47:DD47"/>
    <mergeCell ref="DE47:DL47"/>
    <mergeCell ref="DM47:DS47"/>
    <mergeCell ref="A48:N48"/>
    <mergeCell ref="O48:S48"/>
    <mergeCell ref="T48:Y48"/>
    <mergeCell ref="Z48:AE48"/>
    <mergeCell ref="AF48:AK48"/>
    <mergeCell ref="AL48:AQ48"/>
    <mergeCell ref="AR48:AY48"/>
    <mergeCell ref="AZ47:BH47"/>
    <mergeCell ref="BI47:BP47"/>
    <mergeCell ref="BQ47:BW47"/>
    <mergeCell ref="BX47:CF47"/>
    <mergeCell ref="CG47:CN47"/>
    <mergeCell ref="CO47:CU47"/>
    <mergeCell ref="CV45:DD45"/>
    <mergeCell ref="DE45:DL45"/>
    <mergeCell ref="DM45:DS45"/>
    <mergeCell ref="A47:N47"/>
    <mergeCell ref="O47:S47"/>
    <mergeCell ref="T47:Y47"/>
    <mergeCell ref="Z47:AE47"/>
    <mergeCell ref="AF47:AK47"/>
    <mergeCell ref="AL47:AQ47"/>
    <mergeCell ref="AR47:AY47"/>
    <mergeCell ref="AZ45:BH45"/>
    <mergeCell ref="BI45:BP45"/>
    <mergeCell ref="BQ45:BW45"/>
    <mergeCell ref="BX45:CF45"/>
    <mergeCell ref="CG45:CN45"/>
    <mergeCell ref="CO45:CU45"/>
    <mergeCell ref="CV44:DD44"/>
    <mergeCell ref="DE44:DL44"/>
    <mergeCell ref="DM44:DS44"/>
    <mergeCell ref="A45:N45"/>
    <mergeCell ref="O45:S45"/>
    <mergeCell ref="T45:Y45"/>
    <mergeCell ref="Z45:AE45"/>
    <mergeCell ref="AF45:AK45"/>
    <mergeCell ref="AL45:AQ45"/>
    <mergeCell ref="AR45:AY45"/>
    <mergeCell ref="AZ44:BH44"/>
    <mergeCell ref="BI44:BP44"/>
    <mergeCell ref="BQ44:BW44"/>
    <mergeCell ref="BX44:CF44"/>
    <mergeCell ref="CG44:CN44"/>
    <mergeCell ref="CO44:CU44"/>
    <mergeCell ref="CV43:DD43"/>
    <mergeCell ref="DE43:DL43"/>
    <mergeCell ref="DM43:DS43"/>
    <mergeCell ref="A44:N44"/>
    <mergeCell ref="O44:S44"/>
    <mergeCell ref="T44:Y44"/>
    <mergeCell ref="Z44:AE44"/>
    <mergeCell ref="AF44:AK44"/>
    <mergeCell ref="AL44:AQ44"/>
    <mergeCell ref="AR44:AY44"/>
    <mergeCell ref="AZ43:BH43"/>
    <mergeCell ref="BI43:BP43"/>
    <mergeCell ref="BQ43:BW43"/>
    <mergeCell ref="BX43:CF43"/>
    <mergeCell ref="CG43:CN43"/>
    <mergeCell ref="CO43:CU43"/>
    <mergeCell ref="CV42:DD42"/>
    <mergeCell ref="DE42:DL42"/>
    <mergeCell ref="DM42:DS42"/>
    <mergeCell ref="A43:N43"/>
    <mergeCell ref="O43:S43"/>
    <mergeCell ref="T43:Y43"/>
    <mergeCell ref="Z43:AE43"/>
    <mergeCell ref="AF43:AK43"/>
    <mergeCell ref="AL43:AQ43"/>
    <mergeCell ref="AR43:AY43"/>
    <mergeCell ref="AZ42:BH42"/>
    <mergeCell ref="BI42:BP42"/>
    <mergeCell ref="BQ42:BW42"/>
    <mergeCell ref="BX42:CF42"/>
    <mergeCell ref="CG42:CN42"/>
    <mergeCell ref="CO42:CU42"/>
    <mergeCell ref="CV41:DD41"/>
    <mergeCell ref="DE41:DL41"/>
    <mergeCell ref="DM41:DS41"/>
    <mergeCell ref="A42:N42"/>
    <mergeCell ref="O42:S42"/>
    <mergeCell ref="T42:Y42"/>
    <mergeCell ref="Z42:AE42"/>
    <mergeCell ref="AF42:AK42"/>
    <mergeCell ref="AL42:AQ42"/>
    <mergeCell ref="AR42:AY42"/>
    <mergeCell ref="AZ41:BH41"/>
    <mergeCell ref="BI41:BP41"/>
    <mergeCell ref="BQ41:BW41"/>
    <mergeCell ref="BX41:CF41"/>
    <mergeCell ref="CG41:CN41"/>
    <mergeCell ref="CO41:CU41"/>
    <mergeCell ref="CV40:DD40"/>
    <mergeCell ref="DE40:DL40"/>
    <mergeCell ref="DM40:DS40"/>
    <mergeCell ref="A41:N41"/>
    <mergeCell ref="O41:S41"/>
    <mergeCell ref="T41:Y41"/>
    <mergeCell ref="Z41:AE41"/>
    <mergeCell ref="AF41:AK41"/>
    <mergeCell ref="AL41:AQ41"/>
    <mergeCell ref="AR41:AY41"/>
    <mergeCell ref="AZ40:BH40"/>
    <mergeCell ref="BI40:BP40"/>
    <mergeCell ref="BQ40:BW40"/>
    <mergeCell ref="BX40:CF40"/>
    <mergeCell ref="CG40:CN40"/>
    <mergeCell ref="CO40:CU40"/>
    <mergeCell ref="CV39:DD39"/>
    <mergeCell ref="DE39:DL39"/>
    <mergeCell ref="DM39:DS39"/>
    <mergeCell ref="A40:N40"/>
    <mergeCell ref="O40:S40"/>
    <mergeCell ref="T40:Y40"/>
    <mergeCell ref="Z40:AE40"/>
    <mergeCell ref="AF40:AK40"/>
    <mergeCell ref="AL40:AQ40"/>
    <mergeCell ref="AR40:AY40"/>
    <mergeCell ref="AZ39:BH39"/>
    <mergeCell ref="BI39:BP39"/>
    <mergeCell ref="BQ39:BW39"/>
    <mergeCell ref="BX39:CF39"/>
    <mergeCell ref="CG39:CN39"/>
    <mergeCell ref="CO39:CU39"/>
    <mergeCell ref="CV38:DD38"/>
    <mergeCell ref="DE38:DL38"/>
    <mergeCell ref="DM38:DS38"/>
    <mergeCell ref="A39:N39"/>
    <mergeCell ref="O39:S39"/>
    <mergeCell ref="T39:Y39"/>
    <mergeCell ref="Z39:AE39"/>
    <mergeCell ref="AF39:AK39"/>
    <mergeCell ref="AL39:AQ39"/>
    <mergeCell ref="AR39:AY39"/>
    <mergeCell ref="AZ38:BH38"/>
    <mergeCell ref="BI38:BP38"/>
    <mergeCell ref="BQ38:BW38"/>
    <mergeCell ref="BX38:CF38"/>
    <mergeCell ref="CG38:CN38"/>
    <mergeCell ref="CO38:CU38"/>
    <mergeCell ref="CV37:DD37"/>
    <mergeCell ref="DE37:DL37"/>
    <mergeCell ref="DM37:DS37"/>
    <mergeCell ref="A38:N38"/>
    <mergeCell ref="O38:S38"/>
    <mergeCell ref="T38:Y38"/>
    <mergeCell ref="Z38:AE38"/>
    <mergeCell ref="AF38:AK38"/>
    <mergeCell ref="AL38:AQ38"/>
    <mergeCell ref="AR38:AY38"/>
    <mergeCell ref="AZ37:BH37"/>
    <mergeCell ref="BI37:BP37"/>
    <mergeCell ref="BQ37:BW37"/>
    <mergeCell ref="BX37:CF37"/>
    <mergeCell ref="CG37:CN37"/>
    <mergeCell ref="CO37:CU37"/>
    <mergeCell ref="CV36:DD36"/>
    <mergeCell ref="DE36:DL36"/>
    <mergeCell ref="DM36:DS36"/>
    <mergeCell ref="A37:N37"/>
    <mergeCell ref="O37:S37"/>
    <mergeCell ref="T37:Y37"/>
    <mergeCell ref="Z37:AE37"/>
    <mergeCell ref="AF37:AK37"/>
    <mergeCell ref="AL37:AQ37"/>
    <mergeCell ref="AR37:AY37"/>
    <mergeCell ref="AZ36:BH36"/>
    <mergeCell ref="BI36:BP36"/>
    <mergeCell ref="BQ36:BW36"/>
    <mergeCell ref="BX36:CF36"/>
    <mergeCell ref="CG36:CN36"/>
    <mergeCell ref="CO36:CU36"/>
    <mergeCell ref="CV35:DD35"/>
    <mergeCell ref="DE35:DL35"/>
    <mergeCell ref="DM35:DS35"/>
    <mergeCell ref="A36:N36"/>
    <mergeCell ref="O36:S36"/>
    <mergeCell ref="T36:Y36"/>
    <mergeCell ref="Z36:AE36"/>
    <mergeCell ref="AF36:AK36"/>
    <mergeCell ref="AL36:AQ36"/>
    <mergeCell ref="AR36:AY36"/>
    <mergeCell ref="AZ35:BH35"/>
    <mergeCell ref="BI35:BP35"/>
    <mergeCell ref="BQ35:BW35"/>
    <mergeCell ref="BX35:CF35"/>
    <mergeCell ref="CG35:CN35"/>
    <mergeCell ref="CO35:CU35"/>
    <mergeCell ref="CV34:DD34"/>
    <mergeCell ref="DE34:DL34"/>
    <mergeCell ref="DM34:DS34"/>
    <mergeCell ref="A35:N35"/>
    <mergeCell ref="O35:S35"/>
    <mergeCell ref="T35:Y35"/>
    <mergeCell ref="Z35:AE35"/>
    <mergeCell ref="AF35:AK35"/>
    <mergeCell ref="AL35:AQ35"/>
    <mergeCell ref="AR35:AY35"/>
    <mergeCell ref="AZ34:BH34"/>
    <mergeCell ref="BI34:BP34"/>
    <mergeCell ref="BQ34:BW34"/>
    <mergeCell ref="BX34:CF34"/>
    <mergeCell ref="CG34:CN34"/>
    <mergeCell ref="CO34:CU34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4:AY34"/>
    <mergeCell ref="AZ33:BH33"/>
    <mergeCell ref="BI33:BP33"/>
    <mergeCell ref="BQ33:BW33"/>
    <mergeCell ref="BX33:CF33"/>
    <mergeCell ref="CG33:CN33"/>
    <mergeCell ref="CO33:CU33"/>
    <mergeCell ref="CV32:DD32"/>
    <mergeCell ref="DE32:DL32"/>
    <mergeCell ref="DM32:DS32"/>
    <mergeCell ref="A33:N33"/>
    <mergeCell ref="O33:S33"/>
    <mergeCell ref="T33:Y33"/>
    <mergeCell ref="Z33:AE33"/>
    <mergeCell ref="AF33:AK33"/>
    <mergeCell ref="AL33:AQ33"/>
    <mergeCell ref="AR33:AY33"/>
    <mergeCell ref="AZ32:BH32"/>
    <mergeCell ref="BI32:BP32"/>
    <mergeCell ref="BQ32:BW32"/>
    <mergeCell ref="BX32:CF32"/>
    <mergeCell ref="CG32:CN32"/>
    <mergeCell ref="CO32:CU32"/>
    <mergeCell ref="CV31:DD31"/>
    <mergeCell ref="DE31:DL31"/>
    <mergeCell ref="DM31:DS31"/>
    <mergeCell ref="A32:N32"/>
    <mergeCell ref="O32:S32"/>
    <mergeCell ref="T32:Y32"/>
    <mergeCell ref="Z32:AE32"/>
    <mergeCell ref="AF32:AK32"/>
    <mergeCell ref="AL32:AQ32"/>
    <mergeCell ref="AR32:AY32"/>
    <mergeCell ref="AZ31:BH31"/>
    <mergeCell ref="BI31:BP31"/>
    <mergeCell ref="BQ31:BW31"/>
    <mergeCell ref="BX31:CF31"/>
    <mergeCell ref="CG31:CN31"/>
    <mergeCell ref="CO31:CU31"/>
    <mergeCell ref="CV30:DD30"/>
    <mergeCell ref="DE30:DL30"/>
    <mergeCell ref="DM30:DS30"/>
    <mergeCell ref="A31:N31"/>
    <mergeCell ref="O31:S31"/>
    <mergeCell ref="T31:Y31"/>
    <mergeCell ref="Z31:AE31"/>
    <mergeCell ref="AF31:AK31"/>
    <mergeCell ref="AL31:AQ31"/>
    <mergeCell ref="AR31:AY31"/>
    <mergeCell ref="AZ30:BH30"/>
    <mergeCell ref="BI30:BP30"/>
    <mergeCell ref="BQ30:BW30"/>
    <mergeCell ref="BX30:CF30"/>
    <mergeCell ref="CG30:CN30"/>
    <mergeCell ref="CO30:CU30"/>
    <mergeCell ref="CV29:DD29"/>
    <mergeCell ref="DE29:DL29"/>
    <mergeCell ref="DM29:DS29"/>
    <mergeCell ref="A30:N30"/>
    <mergeCell ref="O30:S30"/>
    <mergeCell ref="T30:Y30"/>
    <mergeCell ref="Z30:AE30"/>
    <mergeCell ref="AF30:AK30"/>
    <mergeCell ref="AL30:AQ30"/>
    <mergeCell ref="AR30:AY30"/>
    <mergeCell ref="AZ29:BH29"/>
    <mergeCell ref="BI29:BP29"/>
    <mergeCell ref="BQ29:BW29"/>
    <mergeCell ref="BX29:CF29"/>
    <mergeCell ref="CG29:CN29"/>
    <mergeCell ref="CO29:CU29"/>
    <mergeCell ref="CV27:DD27"/>
    <mergeCell ref="DE27:DL27"/>
    <mergeCell ref="DM27:DS27"/>
    <mergeCell ref="A29:N29"/>
    <mergeCell ref="O29:S29"/>
    <mergeCell ref="T29:Y29"/>
    <mergeCell ref="Z29:AE29"/>
    <mergeCell ref="AF29:AK29"/>
    <mergeCell ref="AL29:AQ29"/>
    <mergeCell ref="AR29:AY29"/>
    <mergeCell ref="AZ27:BH27"/>
    <mergeCell ref="BI27:BP27"/>
    <mergeCell ref="BQ27:BW27"/>
    <mergeCell ref="BX27:CF27"/>
    <mergeCell ref="CG27:CN27"/>
    <mergeCell ref="CO27:CU27"/>
    <mergeCell ref="CV26:DD26"/>
    <mergeCell ref="DE26:DL26"/>
    <mergeCell ref="DM26:DS26"/>
    <mergeCell ref="A27:N27"/>
    <mergeCell ref="O27:S27"/>
    <mergeCell ref="T27:Y27"/>
    <mergeCell ref="Z27:AE27"/>
    <mergeCell ref="AF27:AK27"/>
    <mergeCell ref="AL27:AQ27"/>
    <mergeCell ref="AR27:AY27"/>
    <mergeCell ref="AZ26:BH26"/>
    <mergeCell ref="BI26:BP26"/>
    <mergeCell ref="BQ26:BW26"/>
    <mergeCell ref="BX26:CF26"/>
    <mergeCell ref="CG26:CN26"/>
    <mergeCell ref="CO26:CU26"/>
    <mergeCell ref="CV24:DD24"/>
    <mergeCell ref="DE24:DL24"/>
    <mergeCell ref="DM24:DS24"/>
    <mergeCell ref="A26:N26"/>
    <mergeCell ref="O26:S26"/>
    <mergeCell ref="T26:Y26"/>
    <mergeCell ref="Z26:AE26"/>
    <mergeCell ref="AF26:AK26"/>
    <mergeCell ref="AL26:AQ26"/>
    <mergeCell ref="AR26:AY26"/>
    <mergeCell ref="AZ24:BH24"/>
    <mergeCell ref="BI24:BP24"/>
    <mergeCell ref="BQ24:BW24"/>
    <mergeCell ref="BX24:CF24"/>
    <mergeCell ref="CG24:CN24"/>
    <mergeCell ref="CO24:CU24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4:AY24"/>
    <mergeCell ref="AZ23:BH23"/>
    <mergeCell ref="BI23:BP23"/>
    <mergeCell ref="BQ23:BW23"/>
    <mergeCell ref="BX23:CF23"/>
    <mergeCell ref="CG23:CN23"/>
    <mergeCell ref="CO23:CU23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2:BH22"/>
    <mergeCell ref="BI22:BP22"/>
    <mergeCell ref="BQ22:BW22"/>
    <mergeCell ref="BX22:CF22"/>
    <mergeCell ref="CG22:CN22"/>
    <mergeCell ref="CO22:CU22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1:BH21"/>
    <mergeCell ref="BI21:BP21"/>
    <mergeCell ref="BQ21:BW21"/>
    <mergeCell ref="BX21:CF21"/>
    <mergeCell ref="CG21:CN21"/>
    <mergeCell ref="CO21:CU21"/>
    <mergeCell ref="CV20:DD20"/>
    <mergeCell ref="DE20:DL20"/>
    <mergeCell ref="DM20:DS20"/>
    <mergeCell ref="A21:N21"/>
    <mergeCell ref="O21:S21"/>
    <mergeCell ref="T21:Y21"/>
    <mergeCell ref="Z21:AE21"/>
    <mergeCell ref="AF21:AK21"/>
    <mergeCell ref="AL21:AQ21"/>
    <mergeCell ref="AR21:AY21"/>
    <mergeCell ref="AZ20:BH20"/>
    <mergeCell ref="BI20:BP20"/>
    <mergeCell ref="BQ20:BW20"/>
    <mergeCell ref="BX20:CF20"/>
    <mergeCell ref="CG20:CN20"/>
    <mergeCell ref="CO20:CU20"/>
    <mergeCell ref="CV19:DD19"/>
    <mergeCell ref="DE19:DL19"/>
    <mergeCell ref="DM19:DS19"/>
    <mergeCell ref="A20:N20"/>
    <mergeCell ref="O20:S20"/>
    <mergeCell ref="T20:Y20"/>
    <mergeCell ref="Z20:AE20"/>
    <mergeCell ref="AF20:AK20"/>
    <mergeCell ref="AL20:AQ20"/>
    <mergeCell ref="AR20:AY20"/>
    <mergeCell ref="AZ19:BH19"/>
    <mergeCell ref="BI19:BP19"/>
    <mergeCell ref="BQ19:BW19"/>
    <mergeCell ref="BX19:CF19"/>
    <mergeCell ref="CG19:CN19"/>
    <mergeCell ref="CO19:CU19"/>
    <mergeCell ref="CV18:DD18"/>
    <mergeCell ref="DE18:DL18"/>
    <mergeCell ref="DM18:DS18"/>
    <mergeCell ref="A19:N19"/>
    <mergeCell ref="O19:S19"/>
    <mergeCell ref="T19:Y19"/>
    <mergeCell ref="Z19:AE19"/>
    <mergeCell ref="AF19:AK19"/>
    <mergeCell ref="AL19:AQ19"/>
    <mergeCell ref="AR19:AY19"/>
    <mergeCell ref="AZ18:BH18"/>
    <mergeCell ref="BI18:BP18"/>
    <mergeCell ref="BQ18:BW18"/>
    <mergeCell ref="BX18:CF18"/>
    <mergeCell ref="CG18:CN18"/>
    <mergeCell ref="CO18:CU18"/>
    <mergeCell ref="CV17:DD17"/>
    <mergeCell ref="DE17:DL17"/>
    <mergeCell ref="DM17:DS17"/>
    <mergeCell ref="A18:N18"/>
    <mergeCell ref="O18:S18"/>
    <mergeCell ref="T18:Y18"/>
    <mergeCell ref="Z18:AE18"/>
    <mergeCell ref="AF18:AK18"/>
    <mergeCell ref="AL18:AQ18"/>
    <mergeCell ref="AR18:AY18"/>
    <mergeCell ref="AZ17:BH17"/>
    <mergeCell ref="BI17:BP17"/>
    <mergeCell ref="BQ17:BW17"/>
    <mergeCell ref="BX17:CF17"/>
    <mergeCell ref="CG17:CN17"/>
    <mergeCell ref="CO17:CU17"/>
    <mergeCell ref="CV16:DD16"/>
    <mergeCell ref="DE16:DL16"/>
    <mergeCell ref="DM16:DS16"/>
    <mergeCell ref="A17:N17"/>
    <mergeCell ref="O17:S17"/>
    <mergeCell ref="T17:Y17"/>
    <mergeCell ref="Z17:AE17"/>
    <mergeCell ref="AF17:AK17"/>
    <mergeCell ref="AL17:AQ17"/>
    <mergeCell ref="AR17:AY17"/>
    <mergeCell ref="AZ16:BH16"/>
    <mergeCell ref="BI16:BP16"/>
    <mergeCell ref="BQ16:BW16"/>
    <mergeCell ref="BX16:CF16"/>
    <mergeCell ref="CG16:CN16"/>
    <mergeCell ref="CO16:CU16"/>
    <mergeCell ref="CV15:DD15"/>
    <mergeCell ref="DE15:DL15"/>
    <mergeCell ref="DM15:DS15"/>
    <mergeCell ref="A16:N16"/>
    <mergeCell ref="O16:S16"/>
    <mergeCell ref="T16:Y16"/>
    <mergeCell ref="Z16:AE16"/>
    <mergeCell ref="AF16:AK16"/>
    <mergeCell ref="AL16:AQ16"/>
    <mergeCell ref="AR16:AY16"/>
    <mergeCell ref="AZ15:BH15"/>
    <mergeCell ref="BI15:BP15"/>
    <mergeCell ref="BQ15:BW15"/>
    <mergeCell ref="BX15:CF15"/>
    <mergeCell ref="CG15:CN15"/>
    <mergeCell ref="CO15:CU15"/>
    <mergeCell ref="CV14:DD14"/>
    <mergeCell ref="DE14:DL14"/>
    <mergeCell ref="DM14:DS14"/>
    <mergeCell ref="A15:N15"/>
    <mergeCell ref="O15:S15"/>
    <mergeCell ref="T15:Y15"/>
    <mergeCell ref="Z15:AE15"/>
    <mergeCell ref="AF15:AK15"/>
    <mergeCell ref="AL15:AQ15"/>
    <mergeCell ref="AR15:AY15"/>
    <mergeCell ref="AZ14:BH14"/>
    <mergeCell ref="BI14:BP14"/>
    <mergeCell ref="BQ14:BW14"/>
    <mergeCell ref="BX14:CF14"/>
    <mergeCell ref="CG14:CN14"/>
    <mergeCell ref="CO14:CU14"/>
    <mergeCell ref="CV13:DD13"/>
    <mergeCell ref="DE13:DL13"/>
    <mergeCell ref="DM13:DS13"/>
    <mergeCell ref="A14:N14"/>
    <mergeCell ref="O14:S14"/>
    <mergeCell ref="T14:Y14"/>
    <mergeCell ref="Z14:AE14"/>
    <mergeCell ref="AF14:AK14"/>
    <mergeCell ref="AL14:AQ14"/>
    <mergeCell ref="AR14:AY14"/>
    <mergeCell ref="AZ13:BH13"/>
    <mergeCell ref="BI13:BP13"/>
    <mergeCell ref="BQ13:BW13"/>
    <mergeCell ref="BX13:CF13"/>
    <mergeCell ref="CG13:CN13"/>
    <mergeCell ref="CO13:CU13"/>
    <mergeCell ref="CV12:DD12"/>
    <mergeCell ref="DE12:DL12"/>
    <mergeCell ref="DM12:DS12"/>
    <mergeCell ref="A13:N13"/>
    <mergeCell ref="O13:S13"/>
    <mergeCell ref="T13:Y13"/>
    <mergeCell ref="Z13:AE13"/>
    <mergeCell ref="AF13:AK13"/>
    <mergeCell ref="AL13:AQ13"/>
    <mergeCell ref="AR13:AY13"/>
    <mergeCell ref="AZ12:BH12"/>
    <mergeCell ref="BI12:BP12"/>
    <mergeCell ref="BQ12:BW12"/>
    <mergeCell ref="BX12:CF12"/>
    <mergeCell ref="CG12:CN12"/>
    <mergeCell ref="CO12:CU12"/>
    <mergeCell ref="CV11:DD11"/>
    <mergeCell ref="DE11:DL11"/>
    <mergeCell ref="DM11:DS11"/>
    <mergeCell ref="A12:N12"/>
    <mergeCell ref="O12:S12"/>
    <mergeCell ref="T12:Y12"/>
    <mergeCell ref="Z12:AE12"/>
    <mergeCell ref="AF12:AK12"/>
    <mergeCell ref="AL12:AQ12"/>
    <mergeCell ref="AR12:AY12"/>
    <mergeCell ref="AZ11:BH11"/>
    <mergeCell ref="BI11:BP11"/>
    <mergeCell ref="BQ11:BW11"/>
    <mergeCell ref="BX11:CF11"/>
    <mergeCell ref="CG11:CN11"/>
    <mergeCell ref="CO11:CU11"/>
    <mergeCell ref="CV10:DD10"/>
    <mergeCell ref="DE10:DL10"/>
    <mergeCell ref="DM10:DS10"/>
    <mergeCell ref="A11:N11"/>
    <mergeCell ref="O11:S11"/>
    <mergeCell ref="T11:Y11"/>
    <mergeCell ref="Z11:AE11"/>
    <mergeCell ref="AF11:AK11"/>
    <mergeCell ref="AL11:AQ11"/>
    <mergeCell ref="AR11:AY11"/>
    <mergeCell ref="AZ10:BH10"/>
    <mergeCell ref="BI10:BP10"/>
    <mergeCell ref="BQ10:BW10"/>
    <mergeCell ref="BX10:CF10"/>
    <mergeCell ref="CG10:CN10"/>
    <mergeCell ref="CO10:CU10"/>
    <mergeCell ref="CV9:DD9"/>
    <mergeCell ref="DE9:DL9"/>
    <mergeCell ref="DM9:DS9"/>
    <mergeCell ref="A10:N10"/>
    <mergeCell ref="O10:S10"/>
    <mergeCell ref="T10:Y10"/>
    <mergeCell ref="Z10:AE10"/>
    <mergeCell ref="AF10:AK10"/>
    <mergeCell ref="AL10:AQ10"/>
    <mergeCell ref="AR10:AY10"/>
    <mergeCell ref="AZ9:BH9"/>
    <mergeCell ref="BI9:BP9"/>
    <mergeCell ref="BQ9:BW9"/>
    <mergeCell ref="BX9:CF9"/>
    <mergeCell ref="CG9:CN9"/>
    <mergeCell ref="CO9:CU9"/>
    <mergeCell ref="A9:N9"/>
    <mergeCell ref="O9:S9"/>
    <mergeCell ref="T9:Y9"/>
    <mergeCell ref="Z9:AE9"/>
    <mergeCell ref="AF9:AK9"/>
    <mergeCell ref="AL9:AQ9"/>
    <mergeCell ref="AR9:AY9"/>
    <mergeCell ref="CO7:CU7"/>
    <mergeCell ref="CV7:DD7"/>
    <mergeCell ref="DM7:DS7"/>
    <mergeCell ref="A8:N8"/>
    <mergeCell ref="O8:S8"/>
    <mergeCell ref="AF8:AK8"/>
    <mergeCell ref="AL8:AQ8"/>
    <mergeCell ref="AR8:AY8"/>
    <mergeCell ref="AZ8:BH8"/>
    <mergeCell ref="BQ8:BW8"/>
    <mergeCell ref="A1:DS1"/>
    <mergeCell ref="A3:N3"/>
    <mergeCell ref="O3:S3"/>
    <mergeCell ref="T3:AQ3"/>
    <mergeCell ref="AR3:AY3"/>
    <mergeCell ref="AZ3:DS3"/>
    <mergeCell ref="CO6:CU6"/>
    <mergeCell ref="CV6:DD6"/>
    <mergeCell ref="DE6:DL8"/>
    <mergeCell ref="DM6:DS6"/>
    <mergeCell ref="A7:N7"/>
    <mergeCell ref="O7:S7"/>
    <mergeCell ref="AF7:AK7"/>
    <mergeCell ref="AL7:AQ7"/>
    <mergeCell ref="AR7:AY7"/>
    <mergeCell ref="AZ7:BH7"/>
    <mergeCell ref="AR6:AY6"/>
    <mergeCell ref="AZ6:BH6"/>
    <mergeCell ref="BI6:BP8"/>
    <mergeCell ref="BQ6:BW6"/>
    <mergeCell ref="BX6:CF6"/>
    <mergeCell ref="CG6:CN8"/>
    <mergeCell ref="BQ7:BW7"/>
    <mergeCell ref="BX7:CF7"/>
    <mergeCell ref="BX8:CF8"/>
    <mergeCell ref="A6:N6"/>
    <mergeCell ref="O6:S6"/>
    <mergeCell ref="T6:Y8"/>
    <mergeCell ref="Z6:AE8"/>
    <mergeCell ref="AF6:AK6"/>
    <mergeCell ref="AL6:AQ6"/>
    <mergeCell ref="CO8:CU8"/>
    <mergeCell ref="A72:N72"/>
    <mergeCell ref="O72:S72"/>
    <mergeCell ref="T72:Y72"/>
    <mergeCell ref="Z72:AE72"/>
    <mergeCell ref="AF72:AK72"/>
    <mergeCell ref="AL72:AQ72"/>
    <mergeCell ref="AR72:AY72"/>
    <mergeCell ref="AZ72:BH72"/>
    <mergeCell ref="BI72:BP72"/>
    <mergeCell ref="BQ72:BW72"/>
    <mergeCell ref="BX72:CF72"/>
    <mergeCell ref="CG72:CN72"/>
    <mergeCell ref="CO72:CU72"/>
    <mergeCell ref="CV72:DD72"/>
    <mergeCell ref="DE72:DL72"/>
    <mergeCell ref="DM72:DS72"/>
    <mergeCell ref="DH4:DJ4"/>
    <mergeCell ref="A5:N5"/>
    <mergeCell ref="O5:S5"/>
    <mergeCell ref="T5:AQ5"/>
    <mergeCell ref="AR5:AY5"/>
    <mergeCell ref="AZ5:BW5"/>
    <mergeCell ref="BX5:CU5"/>
    <mergeCell ref="CV5:DS5"/>
    <mergeCell ref="A4:N4"/>
    <mergeCell ref="O4:S4"/>
    <mergeCell ref="T4:AQ4"/>
    <mergeCell ref="AR4:AY4"/>
    <mergeCell ref="BL4:BN4"/>
    <mergeCell ref="CJ4:CL4"/>
    <mergeCell ref="CV8:DD8"/>
    <mergeCell ref="DM8:DS8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DE25:DL25"/>
    <mergeCell ref="DM25:DS25"/>
    <mergeCell ref="A46:N46"/>
    <mergeCell ref="O46:S46"/>
    <mergeCell ref="T46:Y46"/>
    <mergeCell ref="Z46:AE46"/>
    <mergeCell ref="AF46:AK46"/>
    <mergeCell ref="AL46:AQ46"/>
    <mergeCell ref="AR46:AY46"/>
    <mergeCell ref="AZ46:BH46"/>
    <mergeCell ref="BI46:BP46"/>
    <mergeCell ref="BQ46:BW46"/>
    <mergeCell ref="BX46:CF46"/>
    <mergeCell ref="CG46:CN46"/>
    <mergeCell ref="CO46:CU46"/>
    <mergeCell ref="CV46:DD46"/>
    <mergeCell ref="DE46:DL46"/>
    <mergeCell ref="DM46:DS46"/>
    <mergeCell ref="A28:N28"/>
    <mergeCell ref="O28:S28"/>
    <mergeCell ref="T28:Y28"/>
    <mergeCell ref="Z28:AE28"/>
    <mergeCell ref="AF28:AK28"/>
    <mergeCell ref="AL28:AQ28"/>
    <mergeCell ref="AR28:AY28"/>
    <mergeCell ref="AZ28:BH28"/>
    <mergeCell ref="BI28:BP28"/>
    <mergeCell ref="BQ28:BW28"/>
    <mergeCell ref="BX28:CF28"/>
    <mergeCell ref="CG28:CN28"/>
    <mergeCell ref="CO28:CU28"/>
    <mergeCell ref="CV28:DD28"/>
    <mergeCell ref="DE28:DL28"/>
    <mergeCell ref="DM28:DS28"/>
    <mergeCell ref="A73:N73"/>
    <mergeCell ref="O73:S73"/>
    <mergeCell ref="T73:Y73"/>
    <mergeCell ref="Z73:AE73"/>
    <mergeCell ref="AF73:AK73"/>
    <mergeCell ref="AL73:AQ73"/>
    <mergeCell ref="AR73:AY73"/>
    <mergeCell ref="AZ73:BH73"/>
    <mergeCell ref="BI73:BP73"/>
    <mergeCell ref="BQ73:BW73"/>
    <mergeCell ref="BX73:CF73"/>
    <mergeCell ref="CG73:CN73"/>
    <mergeCell ref="CO73:CU73"/>
    <mergeCell ref="CV73:DD73"/>
    <mergeCell ref="DE73:DL73"/>
    <mergeCell ref="DM73:DS73"/>
  </mergeCells>
  <pageMargins left="0.39370078740157483" right="0.39370078740157483" top="0.23622047244094491" bottom="0.39370078740157483" header="0.27559055118110237" footer="0.27559055118110237"/>
  <pageSetup paperSize="9" scale="84" orientation="landscape" r:id="rId1"/>
  <headerFooter alignWithMargins="0"/>
  <rowBreaks count="7" manualBreakCount="7">
    <brk id="29" max="122" man="1"/>
    <brk id="40" max="122" man="1"/>
    <brk id="68" max="122" man="1"/>
    <brk id="77" max="122" man="1"/>
    <brk id="98" max="122" man="1"/>
    <brk id="111" max="122" man="1"/>
    <brk id="126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45"/>
  <sheetViews>
    <sheetView view="pageBreakPreview" zoomScaleNormal="100" zoomScaleSheetLayoutView="100" workbookViewId="0">
      <selection activeCell="DH3" sqref="DH3:DJ3"/>
    </sheetView>
  </sheetViews>
  <sheetFormatPr defaultColWidth="1.140625" defaultRowHeight="12"/>
  <cols>
    <col min="1" max="16384" width="1.140625" style="16"/>
  </cols>
  <sheetData>
    <row r="1" spans="1:123" ht="30" customHeight="1">
      <c r="A1" s="595" t="s">
        <v>157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5"/>
      <c r="BQ1" s="595"/>
      <c r="BR1" s="595"/>
      <c r="BS1" s="595"/>
      <c r="BT1" s="595"/>
      <c r="BU1" s="595"/>
      <c r="BV1" s="595"/>
      <c r="BW1" s="595"/>
      <c r="BX1" s="595"/>
      <c r="BY1" s="595"/>
      <c r="BZ1" s="595"/>
      <c r="CA1" s="595"/>
      <c r="CB1" s="595"/>
      <c r="CC1" s="595"/>
      <c r="CD1" s="595"/>
      <c r="CE1" s="595"/>
      <c r="CF1" s="595"/>
      <c r="CG1" s="595"/>
      <c r="CH1" s="595"/>
      <c r="CI1" s="595"/>
      <c r="CJ1" s="595"/>
      <c r="CK1" s="595"/>
      <c r="CL1" s="595"/>
      <c r="CM1" s="595"/>
      <c r="CN1" s="595"/>
      <c r="CO1" s="595"/>
      <c r="CP1" s="595"/>
      <c r="CQ1" s="595"/>
      <c r="CR1" s="595"/>
      <c r="CS1" s="595"/>
      <c r="CT1" s="595"/>
      <c r="CU1" s="595"/>
      <c r="CV1" s="595"/>
      <c r="CW1" s="595"/>
      <c r="CX1" s="595"/>
      <c r="CY1" s="595"/>
      <c r="CZ1" s="595"/>
      <c r="DA1" s="595"/>
      <c r="DB1" s="595"/>
      <c r="DC1" s="595"/>
      <c r="DD1" s="595"/>
      <c r="DE1" s="595"/>
      <c r="DF1" s="595"/>
      <c r="DG1" s="595"/>
      <c r="DH1" s="595"/>
      <c r="DI1" s="595"/>
      <c r="DJ1" s="595"/>
      <c r="DK1" s="595"/>
      <c r="DL1" s="595"/>
      <c r="DM1" s="595"/>
      <c r="DN1" s="595"/>
      <c r="DO1" s="595"/>
      <c r="DP1" s="595"/>
      <c r="DQ1" s="595"/>
      <c r="DR1" s="595"/>
      <c r="DS1" s="595"/>
    </row>
    <row r="2" spans="1:123">
      <c r="A2" s="596" t="s">
        <v>105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8"/>
      <c r="O2" s="596" t="s">
        <v>43</v>
      </c>
      <c r="P2" s="597"/>
      <c r="Q2" s="597"/>
      <c r="R2" s="597"/>
      <c r="S2" s="598"/>
      <c r="T2" s="599" t="s">
        <v>42</v>
      </c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600"/>
      <c r="AR2" s="596" t="s">
        <v>43</v>
      </c>
      <c r="AS2" s="597"/>
      <c r="AT2" s="597"/>
      <c r="AU2" s="597"/>
      <c r="AV2" s="597"/>
      <c r="AW2" s="597"/>
      <c r="AX2" s="597"/>
      <c r="AY2" s="598"/>
      <c r="AZ2" s="601" t="s">
        <v>44</v>
      </c>
      <c r="BA2" s="602"/>
      <c r="BB2" s="602"/>
      <c r="BC2" s="602"/>
      <c r="BD2" s="602"/>
      <c r="BE2" s="602"/>
      <c r="BF2" s="602"/>
      <c r="BG2" s="602"/>
      <c r="BH2" s="602"/>
      <c r="BI2" s="602"/>
      <c r="BJ2" s="602"/>
      <c r="BK2" s="602"/>
      <c r="BL2" s="602"/>
      <c r="BM2" s="602"/>
      <c r="BN2" s="602"/>
      <c r="BO2" s="602"/>
      <c r="BP2" s="602"/>
      <c r="BQ2" s="602"/>
      <c r="BR2" s="602"/>
      <c r="BS2" s="602"/>
      <c r="BT2" s="602"/>
      <c r="BU2" s="602"/>
      <c r="BV2" s="602"/>
      <c r="BW2" s="602"/>
      <c r="BX2" s="602"/>
      <c r="BY2" s="602"/>
      <c r="BZ2" s="602"/>
      <c r="CA2" s="602"/>
      <c r="CB2" s="602"/>
      <c r="CC2" s="602"/>
      <c r="CD2" s="602"/>
      <c r="CE2" s="602"/>
      <c r="CF2" s="602"/>
      <c r="CG2" s="602"/>
      <c r="CH2" s="602"/>
      <c r="CI2" s="602"/>
      <c r="CJ2" s="602"/>
      <c r="CK2" s="602"/>
      <c r="CL2" s="602"/>
      <c r="CM2" s="602"/>
      <c r="CN2" s="602"/>
      <c r="CO2" s="602"/>
      <c r="CP2" s="602"/>
      <c r="CQ2" s="602"/>
      <c r="CR2" s="602"/>
      <c r="CS2" s="602"/>
      <c r="CT2" s="602"/>
      <c r="CU2" s="602"/>
      <c r="CV2" s="599"/>
      <c r="CW2" s="599"/>
      <c r="CX2" s="599"/>
      <c r="CY2" s="599"/>
      <c r="CZ2" s="599"/>
      <c r="DA2" s="599"/>
      <c r="DB2" s="599"/>
      <c r="DC2" s="599"/>
      <c r="DD2" s="599"/>
      <c r="DE2" s="599"/>
      <c r="DF2" s="599"/>
      <c r="DG2" s="599"/>
      <c r="DH2" s="599"/>
      <c r="DI2" s="599"/>
      <c r="DJ2" s="599"/>
      <c r="DK2" s="599"/>
      <c r="DL2" s="599"/>
      <c r="DM2" s="599"/>
      <c r="DN2" s="599"/>
      <c r="DO2" s="599"/>
      <c r="DP2" s="599"/>
      <c r="DQ2" s="599"/>
      <c r="DR2" s="599"/>
      <c r="DS2" s="600"/>
    </row>
    <row r="3" spans="1:123">
      <c r="A3" s="604" t="s">
        <v>49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6"/>
      <c r="O3" s="604" t="s">
        <v>106</v>
      </c>
      <c r="P3" s="605"/>
      <c r="Q3" s="605"/>
      <c r="R3" s="605"/>
      <c r="S3" s="606"/>
      <c r="T3" s="610" t="s">
        <v>45</v>
      </c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1"/>
      <c r="AR3" s="604" t="s">
        <v>107</v>
      </c>
      <c r="AS3" s="605"/>
      <c r="AT3" s="605"/>
      <c r="AU3" s="605"/>
      <c r="AV3" s="605"/>
      <c r="AW3" s="605"/>
      <c r="AX3" s="605"/>
      <c r="AY3" s="606"/>
      <c r="AZ3" s="17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9" t="s">
        <v>47</v>
      </c>
      <c r="BL3" s="603" t="s">
        <v>18</v>
      </c>
      <c r="BM3" s="603"/>
      <c r="BN3" s="603"/>
      <c r="BO3" s="20" t="s">
        <v>48</v>
      </c>
      <c r="BP3" s="18"/>
      <c r="BQ3" s="18"/>
      <c r="BR3" s="18"/>
      <c r="BS3" s="18"/>
      <c r="BT3" s="18"/>
      <c r="BU3" s="18"/>
      <c r="BV3" s="18"/>
      <c r="BW3" s="21"/>
      <c r="BX3" s="17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9" t="s">
        <v>47</v>
      </c>
      <c r="CJ3" s="603" t="s">
        <v>20</v>
      </c>
      <c r="CK3" s="603"/>
      <c r="CL3" s="603"/>
      <c r="CM3" s="20" t="s">
        <v>48</v>
      </c>
      <c r="CN3" s="18"/>
      <c r="CO3" s="18"/>
      <c r="CP3" s="18"/>
      <c r="CQ3" s="18"/>
      <c r="CR3" s="18"/>
      <c r="CS3" s="18"/>
      <c r="CT3" s="18"/>
      <c r="CU3" s="21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9" t="s">
        <v>47</v>
      </c>
      <c r="DH3" s="603" t="s">
        <v>638</v>
      </c>
      <c r="DI3" s="603"/>
      <c r="DJ3" s="603"/>
      <c r="DK3" s="20" t="s">
        <v>48</v>
      </c>
      <c r="DL3" s="18"/>
      <c r="DM3" s="18"/>
      <c r="DN3" s="18"/>
      <c r="DO3" s="18"/>
      <c r="DP3" s="18"/>
      <c r="DQ3" s="18"/>
      <c r="DR3" s="18"/>
      <c r="DS3" s="21"/>
    </row>
    <row r="4" spans="1:123" ht="12.75" customHeight="1">
      <c r="A4" s="604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6"/>
      <c r="O4" s="604"/>
      <c r="P4" s="605"/>
      <c r="Q4" s="605"/>
      <c r="R4" s="605"/>
      <c r="S4" s="606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8"/>
      <c r="AR4" s="604" t="s">
        <v>108</v>
      </c>
      <c r="AS4" s="605"/>
      <c r="AT4" s="605"/>
      <c r="AU4" s="605"/>
      <c r="AV4" s="605"/>
      <c r="AW4" s="605"/>
      <c r="AX4" s="605"/>
      <c r="AY4" s="606"/>
      <c r="AZ4" s="609" t="s">
        <v>50</v>
      </c>
      <c r="BA4" s="607"/>
      <c r="BB4" s="607"/>
      <c r="BC4" s="607"/>
      <c r="BD4" s="607"/>
      <c r="BE4" s="607"/>
      <c r="BF4" s="607"/>
      <c r="BG4" s="607"/>
      <c r="BH4" s="607"/>
      <c r="BI4" s="607"/>
      <c r="BJ4" s="607"/>
      <c r="BK4" s="607"/>
      <c r="BL4" s="607"/>
      <c r="BM4" s="607"/>
      <c r="BN4" s="607"/>
      <c r="BO4" s="607"/>
      <c r="BP4" s="607"/>
      <c r="BQ4" s="607"/>
      <c r="BR4" s="607"/>
      <c r="BS4" s="607"/>
      <c r="BT4" s="607"/>
      <c r="BU4" s="607"/>
      <c r="BV4" s="607"/>
      <c r="BW4" s="608"/>
      <c r="BX4" s="609" t="s">
        <v>51</v>
      </c>
      <c r="BY4" s="607"/>
      <c r="BZ4" s="607"/>
      <c r="CA4" s="607"/>
      <c r="CB4" s="607"/>
      <c r="CC4" s="607"/>
      <c r="CD4" s="607"/>
      <c r="CE4" s="607"/>
      <c r="CF4" s="607"/>
      <c r="CG4" s="607"/>
      <c r="CH4" s="607"/>
      <c r="CI4" s="607"/>
      <c r="CJ4" s="607"/>
      <c r="CK4" s="607"/>
      <c r="CL4" s="607"/>
      <c r="CM4" s="607"/>
      <c r="CN4" s="607"/>
      <c r="CO4" s="607"/>
      <c r="CP4" s="607"/>
      <c r="CQ4" s="607"/>
      <c r="CR4" s="607"/>
      <c r="CS4" s="607"/>
      <c r="CT4" s="607"/>
      <c r="CU4" s="608"/>
      <c r="CV4" s="607" t="s">
        <v>52</v>
      </c>
      <c r="CW4" s="607"/>
      <c r="CX4" s="607"/>
      <c r="CY4" s="607"/>
      <c r="CZ4" s="607"/>
      <c r="DA4" s="607"/>
      <c r="DB4" s="607"/>
      <c r="DC4" s="607"/>
      <c r="DD4" s="607"/>
      <c r="DE4" s="607"/>
      <c r="DF4" s="607"/>
      <c r="DG4" s="607"/>
      <c r="DH4" s="607"/>
      <c r="DI4" s="607"/>
      <c r="DJ4" s="607"/>
      <c r="DK4" s="607"/>
      <c r="DL4" s="607"/>
      <c r="DM4" s="610"/>
      <c r="DN4" s="610"/>
      <c r="DO4" s="610"/>
      <c r="DP4" s="610"/>
      <c r="DQ4" s="610"/>
      <c r="DR4" s="610"/>
      <c r="DS4" s="611"/>
    </row>
    <row r="5" spans="1:123" ht="12.75" customHeight="1">
      <c r="A5" s="604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6"/>
      <c r="O5" s="604"/>
      <c r="P5" s="605"/>
      <c r="Q5" s="605"/>
      <c r="R5" s="605"/>
      <c r="S5" s="606"/>
      <c r="T5" s="599" t="s">
        <v>53</v>
      </c>
      <c r="U5" s="599"/>
      <c r="V5" s="599"/>
      <c r="W5" s="599"/>
      <c r="X5" s="599"/>
      <c r="Y5" s="599"/>
      <c r="Z5" s="612" t="s">
        <v>54</v>
      </c>
      <c r="AA5" s="599"/>
      <c r="AB5" s="599"/>
      <c r="AC5" s="599"/>
      <c r="AD5" s="599"/>
      <c r="AE5" s="600"/>
      <c r="AF5" s="612" t="s">
        <v>55</v>
      </c>
      <c r="AG5" s="599"/>
      <c r="AH5" s="599"/>
      <c r="AI5" s="599"/>
      <c r="AJ5" s="599"/>
      <c r="AK5" s="600"/>
      <c r="AL5" s="612" t="s">
        <v>56</v>
      </c>
      <c r="AM5" s="599"/>
      <c r="AN5" s="599"/>
      <c r="AO5" s="599"/>
      <c r="AP5" s="599"/>
      <c r="AQ5" s="600"/>
      <c r="AR5" s="604" t="s">
        <v>49</v>
      </c>
      <c r="AS5" s="605"/>
      <c r="AT5" s="605"/>
      <c r="AU5" s="605"/>
      <c r="AV5" s="605"/>
      <c r="AW5" s="605"/>
      <c r="AX5" s="605"/>
      <c r="AY5" s="606"/>
      <c r="AZ5" s="612" t="s">
        <v>57</v>
      </c>
      <c r="BA5" s="599"/>
      <c r="BB5" s="599"/>
      <c r="BC5" s="599"/>
      <c r="BD5" s="599"/>
      <c r="BE5" s="599"/>
      <c r="BF5" s="599"/>
      <c r="BG5" s="599"/>
      <c r="BH5" s="600"/>
      <c r="BI5" s="612" t="s">
        <v>58</v>
      </c>
      <c r="BJ5" s="599"/>
      <c r="BK5" s="599"/>
      <c r="BL5" s="599"/>
      <c r="BM5" s="599"/>
      <c r="BN5" s="599"/>
      <c r="BO5" s="599"/>
      <c r="BP5" s="600"/>
      <c r="BQ5" s="612" t="s">
        <v>110</v>
      </c>
      <c r="BR5" s="599"/>
      <c r="BS5" s="599"/>
      <c r="BT5" s="599"/>
      <c r="BU5" s="599"/>
      <c r="BV5" s="599"/>
      <c r="BW5" s="600"/>
      <c r="BX5" s="612" t="s">
        <v>57</v>
      </c>
      <c r="BY5" s="599"/>
      <c r="BZ5" s="599"/>
      <c r="CA5" s="599"/>
      <c r="CB5" s="599"/>
      <c r="CC5" s="599"/>
      <c r="CD5" s="599"/>
      <c r="CE5" s="599"/>
      <c r="CF5" s="600"/>
      <c r="CG5" s="612" t="s">
        <v>58</v>
      </c>
      <c r="CH5" s="599"/>
      <c r="CI5" s="599"/>
      <c r="CJ5" s="599"/>
      <c r="CK5" s="599"/>
      <c r="CL5" s="599"/>
      <c r="CM5" s="599"/>
      <c r="CN5" s="600"/>
      <c r="CO5" s="612" t="s">
        <v>110</v>
      </c>
      <c r="CP5" s="599"/>
      <c r="CQ5" s="599"/>
      <c r="CR5" s="599"/>
      <c r="CS5" s="599"/>
      <c r="CT5" s="599"/>
      <c r="CU5" s="600"/>
      <c r="CV5" s="612" t="s">
        <v>57</v>
      </c>
      <c r="CW5" s="599"/>
      <c r="CX5" s="599"/>
      <c r="CY5" s="599"/>
      <c r="CZ5" s="599"/>
      <c r="DA5" s="599"/>
      <c r="DB5" s="599"/>
      <c r="DC5" s="599"/>
      <c r="DD5" s="600"/>
      <c r="DE5" s="612" t="s">
        <v>58</v>
      </c>
      <c r="DF5" s="599"/>
      <c r="DG5" s="599"/>
      <c r="DH5" s="599"/>
      <c r="DI5" s="599"/>
      <c r="DJ5" s="599"/>
      <c r="DK5" s="599"/>
      <c r="DL5" s="600"/>
      <c r="DM5" s="599" t="s">
        <v>110</v>
      </c>
      <c r="DN5" s="599"/>
      <c r="DO5" s="599"/>
      <c r="DP5" s="599"/>
      <c r="DQ5" s="599"/>
      <c r="DR5" s="599"/>
      <c r="DS5" s="600"/>
    </row>
    <row r="6" spans="1:123">
      <c r="A6" s="604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6"/>
      <c r="O6" s="604"/>
      <c r="P6" s="605"/>
      <c r="Q6" s="605"/>
      <c r="R6" s="605"/>
      <c r="S6" s="606"/>
      <c r="T6" s="610"/>
      <c r="U6" s="610"/>
      <c r="V6" s="610"/>
      <c r="W6" s="610"/>
      <c r="X6" s="610"/>
      <c r="Y6" s="610"/>
      <c r="Z6" s="613" t="s">
        <v>60</v>
      </c>
      <c r="AA6" s="610"/>
      <c r="AB6" s="610"/>
      <c r="AC6" s="610"/>
      <c r="AD6" s="610"/>
      <c r="AE6" s="611"/>
      <c r="AF6" s="613" t="s">
        <v>61</v>
      </c>
      <c r="AG6" s="610"/>
      <c r="AH6" s="610"/>
      <c r="AI6" s="610"/>
      <c r="AJ6" s="610"/>
      <c r="AK6" s="611"/>
      <c r="AL6" s="613" t="s">
        <v>111</v>
      </c>
      <c r="AM6" s="610"/>
      <c r="AN6" s="610"/>
      <c r="AO6" s="610"/>
      <c r="AP6" s="610"/>
      <c r="AQ6" s="611"/>
      <c r="AR6" s="605"/>
      <c r="AS6" s="605"/>
      <c r="AT6" s="605"/>
      <c r="AU6" s="605"/>
      <c r="AV6" s="605"/>
      <c r="AW6" s="605"/>
      <c r="AX6" s="605"/>
      <c r="AY6" s="606"/>
      <c r="AZ6" s="613" t="s">
        <v>63</v>
      </c>
      <c r="BA6" s="610"/>
      <c r="BB6" s="610"/>
      <c r="BC6" s="610"/>
      <c r="BD6" s="610"/>
      <c r="BE6" s="610"/>
      <c r="BF6" s="610"/>
      <c r="BG6" s="610"/>
      <c r="BH6" s="611"/>
      <c r="BI6" s="613"/>
      <c r="BJ6" s="610"/>
      <c r="BK6" s="610"/>
      <c r="BL6" s="610"/>
      <c r="BM6" s="610"/>
      <c r="BN6" s="610"/>
      <c r="BO6" s="610"/>
      <c r="BP6" s="611"/>
      <c r="BQ6" s="613" t="s">
        <v>112</v>
      </c>
      <c r="BR6" s="610"/>
      <c r="BS6" s="610"/>
      <c r="BT6" s="610"/>
      <c r="BU6" s="610"/>
      <c r="BV6" s="610"/>
      <c r="BW6" s="611"/>
      <c r="BX6" s="613" t="s">
        <v>63</v>
      </c>
      <c r="BY6" s="610"/>
      <c r="BZ6" s="610"/>
      <c r="CA6" s="610"/>
      <c r="CB6" s="610"/>
      <c r="CC6" s="610"/>
      <c r="CD6" s="610"/>
      <c r="CE6" s="610"/>
      <c r="CF6" s="611"/>
      <c r="CG6" s="613"/>
      <c r="CH6" s="610"/>
      <c r="CI6" s="610"/>
      <c r="CJ6" s="610"/>
      <c r="CK6" s="610"/>
      <c r="CL6" s="610"/>
      <c r="CM6" s="610"/>
      <c r="CN6" s="611"/>
      <c r="CO6" s="613" t="s">
        <v>112</v>
      </c>
      <c r="CP6" s="610"/>
      <c r="CQ6" s="610"/>
      <c r="CR6" s="610"/>
      <c r="CS6" s="610"/>
      <c r="CT6" s="610"/>
      <c r="CU6" s="611"/>
      <c r="CV6" s="613" t="s">
        <v>63</v>
      </c>
      <c r="CW6" s="610"/>
      <c r="CX6" s="610"/>
      <c r="CY6" s="610"/>
      <c r="CZ6" s="610"/>
      <c r="DA6" s="610"/>
      <c r="DB6" s="610"/>
      <c r="DC6" s="610"/>
      <c r="DD6" s="611"/>
      <c r="DE6" s="613"/>
      <c r="DF6" s="610"/>
      <c r="DG6" s="610"/>
      <c r="DH6" s="610"/>
      <c r="DI6" s="610"/>
      <c r="DJ6" s="610"/>
      <c r="DK6" s="610"/>
      <c r="DL6" s="611"/>
      <c r="DM6" s="610" t="s">
        <v>112</v>
      </c>
      <c r="DN6" s="610"/>
      <c r="DO6" s="610"/>
      <c r="DP6" s="610"/>
      <c r="DQ6" s="610"/>
      <c r="DR6" s="610"/>
      <c r="DS6" s="611"/>
    </row>
    <row r="7" spans="1:123">
      <c r="A7" s="616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5"/>
      <c r="O7" s="616"/>
      <c r="P7" s="614"/>
      <c r="Q7" s="614"/>
      <c r="R7" s="614"/>
      <c r="S7" s="615"/>
      <c r="T7" s="607"/>
      <c r="U7" s="607"/>
      <c r="V7" s="607"/>
      <c r="W7" s="607"/>
      <c r="X7" s="607"/>
      <c r="Y7" s="607"/>
      <c r="Z7" s="609"/>
      <c r="AA7" s="607"/>
      <c r="AB7" s="607"/>
      <c r="AC7" s="607"/>
      <c r="AD7" s="607"/>
      <c r="AE7" s="608"/>
      <c r="AF7" s="609"/>
      <c r="AG7" s="607"/>
      <c r="AH7" s="607"/>
      <c r="AI7" s="607"/>
      <c r="AJ7" s="607"/>
      <c r="AK7" s="608"/>
      <c r="AL7" s="609" t="s">
        <v>113</v>
      </c>
      <c r="AM7" s="607"/>
      <c r="AN7" s="607"/>
      <c r="AO7" s="607"/>
      <c r="AP7" s="607"/>
      <c r="AQ7" s="608"/>
      <c r="AR7" s="614"/>
      <c r="AS7" s="614"/>
      <c r="AT7" s="614"/>
      <c r="AU7" s="614"/>
      <c r="AV7" s="614"/>
      <c r="AW7" s="614"/>
      <c r="AX7" s="614"/>
      <c r="AY7" s="615"/>
      <c r="AZ7" s="609" t="s">
        <v>65</v>
      </c>
      <c r="BA7" s="607"/>
      <c r="BB7" s="607"/>
      <c r="BC7" s="607"/>
      <c r="BD7" s="607"/>
      <c r="BE7" s="607"/>
      <c r="BF7" s="607"/>
      <c r="BG7" s="607"/>
      <c r="BH7" s="608"/>
      <c r="BI7" s="609"/>
      <c r="BJ7" s="607"/>
      <c r="BK7" s="607"/>
      <c r="BL7" s="607"/>
      <c r="BM7" s="607"/>
      <c r="BN7" s="607"/>
      <c r="BO7" s="607"/>
      <c r="BP7" s="608"/>
      <c r="BQ7" s="613" t="s">
        <v>64</v>
      </c>
      <c r="BR7" s="610"/>
      <c r="BS7" s="610"/>
      <c r="BT7" s="610"/>
      <c r="BU7" s="610"/>
      <c r="BV7" s="610"/>
      <c r="BW7" s="611"/>
      <c r="BX7" s="609" t="s">
        <v>65</v>
      </c>
      <c r="BY7" s="607"/>
      <c r="BZ7" s="607"/>
      <c r="CA7" s="607"/>
      <c r="CB7" s="607"/>
      <c r="CC7" s="607"/>
      <c r="CD7" s="607"/>
      <c r="CE7" s="607"/>
      <c r="CF7" s="608"/>
      <c r="CG7" s="609"/>
      <c r="CH7" s="607"/>
      <c r="CI7" s="607"/>
      <c r="CJ7" s="607"/>
      <c r="CK7" s="607"/>
      <c r="CL7" s="607"/>
      <c r="CM7" s="607"/>
      <c r="CN7" s="608"/>
      <c r="CO7" s="613" t="s">
        <v>64</v>
      </c>
      <c r="CP7" s="610"/>
      <c r="CQ7" s="610"/>
      <c r="CR7" s="610"/>
      <c r="CS7" s="610"/>
      <c r="CT7" s="610"/>
      <c r="CU7" s="611"/>
      <c r="CV7" s="609" t="s">
        <v>65</v>
      </c>
      <c r="CW7" s="607"/>
      <c r="CX7" s="607"/>
      <c r="CY7" s="607"/>
      <c r="CZ7" s="607"/>
      <c r="DA7" s="607"/>
      <c r="DB7" s="607"/>
      <c r="DC7" s="607"/>
      <c r="DD7" s="608"/>
      <c r="DE7" s="609"/>
      <c r="DF7" s="607"/>
      <c r="DG7" s="607"/>
      <c r="DH7" s="607"/>
      <c r="DI7" s="607"/>
      <c r="DJ7" s="607"/>
      <c r="DK7" s="607"/>
      <c r="DL7" s="608"/>
      <c r="DM7" s="607" t="s">
        <v>64</v>
      </c>
      <c r="DN7" s="607"/>
      <c r="DO7" s="607"/>
      <c r="DP7" s="607"/>
      <c r="DQ7" s="607"/>
      <c r="DR7" s="607"/>
      <c r="DS7" s="608"/>
    </row>
    <row r="8" spans="1:123">
      <c r="A8" s="618">
        <v>1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>
        <v>2</v>
      </c>
      <c r="P8" s="618"/>
      <c r="Q8" s="618"/>
      <c r="R8" s="618"/>
      <c r="S8" s="618"/>
      <c r="T8" s="619">
        <v>3</v>
      </c>
      <c r="U8" s="619"/>
      <c r="V8" s="619"/>
      <c r="W8" s="619"/>
      <c r="X8" s="619"/>
      <c r="Y8" s="619"/>
      <c r="Z8" s="619">
        <v>4</v>
      </c>
      <c r="AA8" s="619"/>
      <c r="AB8" s="619"/>
      <c r="AC8" s="619"/>
      <c r="AD8" s="619"/>
      <c r="AE8" s="619"/>
      <c r="AF8" s="619">
        <v>5</v>
      </c>
      <c r="AG8" s="619"/>
      <c r="AH8" s="619"/>
      <c r="AI8" s="619"/>
      <c r="AJ8" s="619"/>
      <c r="AK8" s="619"/>
      <c r="AL8" s="619">
        <v>6</v>
      </c>
      <c r="AM8" s="619"/>
      <c r="AN8" s="619"/>
      <c r="AO8" s="619"/>
      <c r="AP8" s="619"/>
      <c r="AQ8" s="619"/>
      <c r="AR8" s="619">
        <v>7</v>
      </c>
      <c r="AS8" s="619"/>
      <c r="AT8" s="619"/>
      <c r="AU8" s="619"/>
      <c r="AV8" s="619"/>
      <c r="AW8" s="619"/>
      <c r="AX8" s="619"/>
      <c r="AY8" s="619"/>
      <c r="AZ8" s="619">
        <v>8</v>
      </c>
      <c r="BA8" s="619"/>
      <c r="BB8" s="619"/>
      <c r="BC8" s="619"/>
      <c r="BD8" s="619"/>
      <c r="BE8" s="619"/>
      <c r="BF8" s="619"/>
      <c r="BG8" s="619"/>
      <c r="BH8" s="619"/>
      <c r="BI8" s="619">
        <v>9</v>
      </c>
      <c r="BJ8" s="619"/>
      <c r="BK8" s="619"/>
      <c r="BL8" s="619"/>
      <c r="BM8" s="619"/>
      <c r="BN8" s="619"/>
      <c r="BO8" s="619"/>
      <c r="BP8" s="619"/>
      <c r="BQ8" s="619">
        <v>10</v>
      </c>
      <c r="BR8" s="619"/>
      <c r="BS8" s="619"/>
      <c r="BT8" s="619"/>
      <c r="BU8" s="619"/>
      <c r="BV8" s="619"/>
      <c r="BW8" s="619"/>
      <c r="BX8" s="619">
        <v>11</v>
      </c>
      <c r="BY8" s="619"/>
      <c r="BZ8" s="619"/>
      <c r="CA8" s="619"/>
      <c r="CB8" s="619"/>
      <c r="CC8" s="619"/>
      <c r="CD8" s="619"/>
      <c r="CE8" s="619"/>
      <c r="CF8" s="619"/>
      <c r="CG8" s="619">
        <v>12</v>
      </c>
      <c r="CH8" s="619"/>
      <c r="CI8" s="619"/>
      <c r="CJ8" s="619"/>
      <c r="CK8" s="619"/>
      <c r="CL8" s="619"/>
      <c r="CM8" s="619"/>
      <c r="CN8" s="619"/>
      <c r="CO8" s="619">
        <v>13</v>
      </c>
      <c r="CP8" s="619"/>
      <c r="CQ8" s="619"/>
      <c r="CR8" s="619"/>
      <c r="CS8" s="619"/>
      <c r="CT8" s="619"/>
      <c r="CU8" s="619"/>
      <c r="CV8" s="619">
        <v>14</v>
      </c>
      <c r="CW8" s="619"/>
      <c r="CX8" s="619"/>
      <c r="CY8" s="619"/>
      <c r="CZ8" s="619"/>
      <c r="DA8" s="619"/>
      <c r="DB8" s="619"/>
      <c r="DC8" s="619"/>
      <c r="DD8" s="619"/>
      <c r="DE8" s="619">
        <v>15</v>
      </c>
      <c r="DF8" s="619"/>
      <c r="DG8" s="619"/>
      <c r="DH8" s="619"/>
      <c r="DI8" s="619"/>
      <c r="DJ8" s="619"/>
      <c r="DK8" s="619"/>
      <c r="DL8" s="619"/>
      <c r="DM8" s="619">
        <v>16</v>
      </c>
      <c r="DN8" s="619"/>
      <c r="DO8" s="619"/>
      <c r="DP8" s="619"/>
      <c r="DQ8" s="619"/>
      <c r="DR8" s="619"/>
      <c r="DS8" s="619"/>
    </row>
    <row r="9" spans="1:123" ht="8.25" customHeight="1">
      <c r="A9" s="618"/>
      <c r="B9" s="618"/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17"/>
      <c r="BA9" s="617"/>
      <c r="BB9" s="617"/>
      <c r="BC9" s="617"/>
      <c r="BD9" s="617"/>
      <c r="BE9" s="617"/>
      <c r="BF9" s="617"/>
      <c r="BG9" s="617"/>
      <c r="BH9" s="617"/>
      <c r="BI9" s="617"/>
      <c r="BJ9" s="617"/>
      <c r="BK9" s="617"/>
      <c r="BL9" s="617"/>
      <c r="BM9" s="617"/>
      <c r="BN9" s="617"/>
      <c r="BO9" s="617"/>
      <c r="BP9" s="617"/>
      <c r="BQ9" s="617"/>
      <c r="BR9" s="617"/>
      <c r="BS9" s="617"/>
      <c r="BT9" s="617"/>
      <c r="BU9" s="617"/>
      <c r="BV9" s="617"/>
      <c r="BW9" s="617"/>
      <c r="BX9" s="617"/>
      <c r="BY9" s="617"/>
      <c r="BZ9" s="617"/>
      <c r="CA9" s="617"/>
      <c r="CB9" s="617"/>
      <c r="CC9" s="617"/>
      <c r="CD9" s="617"/>
      <c r="CE9" s="617"/>
      <c r="CF9" s="617"/>
      <c r="CG9" s="617"/>
      <c r="CH9" s="617"/>
      <c r="CI9" s="617"/>
      <c r="CJ9" s="617"/>
      <c r="CK9" s="617"/>
      <c r="CL9" s="617"/>
      <c r="CM9" s="617"/>
      <c r="CN9" s="617"/>
      <c r="CO9" s="617"/>
      <c r="CP9" s="617"/>
      <c r="CQ9" s="617"/>
      <c r="CR9" s="617"/>
      <c r="CS9" s="617"/>
      <c r="CT9" s="617"/>
      <c r="CU9" s="617"/>
      <c r="CV9" s="617"/>
      <c r="CW9" s="617"/>
      <c r="CX9" s="617"/>
      <c r="CY9" s="617"/>
      <c r="CZ9" s="617"/>
      <c r="DA9" s="617"/>
      <c r="DB9" s="617"/>
      <c r="DC9" s="617"/>
      <c r="DD9" s="617"/>
      <c r="DE9" s="617"/>
      <c r="DF9" s="617"/>
      <c r="DG9" s="617"/>
      <c r="DH9" s="617"/>
      <c r="DI9" s="617"/>
      <c r="DJ9" s="617"/>
      <c r="DK9" s="617"/>
      <c r="DL9" s="617"/>
      <c r="DM9" s="617"/>
      <c r="DN9" s="617"/>
      <c r="DO9" s="617"/>
      <c r="DP9" s="617"/>
      <c r="DQ9" s="617"/>
      <c r="DR9" s="617"/>
      <c r="DS9" s="617"/>
    </row>
    <row r="10" spans="1:123">
      <c r="A10" s="621" t="s">
        <v>74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0"/>
      <c r="U10" s="620"/>
      <c r="V10" s="620"/>
      <c r="W10" s="620"/>
      <c r="X10" s="620"/>
      <c r="Y10" s="620"/>
      <c r="Z10" s="620"/>
      <c r="AA10" s="620"/>
      <c r="AB10" s="620"/>
      <c r="AC10" s="620"/>
      <c r="AD10" s="620"/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17"/>
      <c r="BA10" s="617"/>
      <c r="BB10" s="617"/>
      <c r="BC10" s="617"/>
      <c r="BD10" s="617"/>
      <c r="BE10" s="617"/>
      <c r="BF10" s="617"/>
      <c r="BG10" s="617"/>
      <c r="BH10" s="617"/>
      <c r="BI10" s="618" t="s">
        <v>75</v>
      </c>
      <c r="BJ10" s="618"/>
      <c r="BK10" s="618"/>
      <c r="BL10" s="618"/>
      <c r="BM10" s="618"/>
      <c r="BN10" s="618"/>
      <c r="BO10" s="618"/>
      <c r="BP10" s="618"/>
      <c r="BQ10" s="618" t="s">
        <v>75</v>
      </c>
      <c r="BR10" s="618"/>
      <c r="BS10" s="618"/>
      <c r="BT10" s="618"/>
      <c r="BU10" s="618"/>
      <c r="BV10" s="618"/>
      <c r="BW10" s="618"/>
      <c r="BX10" s="617"/>
      <c r="BY10" s="617"/>
      <c r="BZ10" s="617"/>
      <c r="CA10" s="617"/>
      <c r="CB10" s="617"/>
      <c r="CC10" s="617"/>
      <c r="CD10" s="617"/>
      <c r="CE10" s="617"/>
      <c r="CF10" s="617"/>
      <c r="CG10" s="618" t="s">
        <v>75</v>
      </c>
      <c r="CH10" s="618"/>
      <c r="CI10" s="618"/>
      <c r="CJ10" s="618"/>
      <c r="CK10" s="618"/>
      <c r="CL10" s="618"/>
      <c r="CM10" s="618"/>
      <c r="CN10" s="618"/>
      <c r="CO10" s="618" t="s">
        <v>75</v>
      </c>
      <c r="CP10" s="618"/>
      <c r="CQ10" s="618"/>
      <c r="CR10" s="618"/>
      <c r="CS10" s="618"/>
      <c r="CT10" s="618"/>
      <c r="CU10" s="618"/>
      <c r="CV10" s="617"/>
      <c r="CW10" s="617"/>
      <c r="CX10" s="617"/>
      <c r="CY10" s="617"/>
      <c r="CZ10" s="617"/>
      <c r="DA10" s="617"/>
      <c r="DB10" s="617"/>
      <c r="DC10" s="617"/>
      <c r="DD10" s="617"/>
      <c r="DE10" s="618" t="s">
        <v>75</v>
      </c>
      <c r="DF10" s="618"/>
      <c r="DG10" s="618"/>
      <c r="DH10" s="618"/>
      <c r="DI10" s="618"/>
      <c r="DJ10" s="618"/>
      <c r="DK10" s="618"/>
      <c r="DL10" s="618"/>
      <c r="DM10" s="618" t="s">
        <v>75</v>
      </c>
      <c r="DN10" s="618"/>
      <c r="DO10" s="618"/>
      <c r="DP10" s="618"/>
      <c r="DQ10" s="618"/>
      <c r="DR10" s="618"/>
      <c r="DS10" s="618"/>
    </row>
    <row r="11" spans="1:123">
      <c r="A11" s="621" t="s">
        <v>103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621"/>
      <c r="AY11" s="621"/>
      <c r="AZ11" s="617"/>
      <c r="BA11" s="617"/>
      <c r="BB11" s="617"/>
      <c r="BC11" s="617"/>
      <c r="BD11" s="617"/>
      <c r="BE11" s="617"/>
      <c r="BF11" s="617"/>
      <c r="BG11" s="617"/>
      <c r="BH11" s="617"/>
      <c r="BI11" s="618" t="s">
        <v>75</v>
      </c>
      <c r="BJ11" s="618"/>
      <c r="BK11" s="618"/>
      <c r="BL11" s="618"/>
      <c r="BM11" s="618"/>
      <c r="BN11" s="618"/>
      <c r="BO11" s="618"/>
      <c r="BP11" s="618"/>
      <c r="BQ11" s="618" t="s">
        <v>75</v>
      </c>
      <c r="BR11" s="618"/>
      <c r="BS11" s="618"/>
      <c r="BT11" s="618"/>
      <c r="BU11" s="618"/>
      <c r="BV11" s="618"/>
      <c r="BW11" s="618"/>
      <c r="BX11" s="617"/>
      <c r="BY11" s="617"/>
      <c r="BZ11" s="617"/>
      <c r="CA11" s="617"/>
      <c r="CB11" s="617"/>
      <c r="CC11" s="617"/>
      <c r="CD11" s="617"/>
      <c r="CE11" s="617"/>
      <c r="CF11" s="617"/>
      <c r="CG11" s="618" t="s">
        <v>75</v>
      </c>
      <c r="CH11" s="618"/>
      <c r="CI11" s="618"/>
      <c r="CJ11" s="618"/>
      <c r="CK11" s="618"/>
      <c r="CL11" s="618"/>
      <c r="CM11" s="618"/>
      <c r="CN11" s="618"/>
      <c r="CO11" s="618" t="s">
        <v>75</v>
      </c>
      <c r="CP11" s="618"/>
      <c r="CQ11" s="618"/>
      <c r="CR11" s="618"/>
      <c r="CS11" s="618"/>
      <c r="CT11" s="618"/>
      <c r="CU11" s="618"/>
      <c r="CV11" s="617"/>
      <c r="CW11" s="617"/>
      <c r="CX11" s="617"/>
      <c r="CY11" s="617"/>
      <c r="CZ11" s="617"/>
      <c r="DA11" s="617"/>
      <c r="DB11" s="617"/>
      <c r="DC11" s="617"/>
      <c r="DD11" s="617"/>
      <c r="DE11" s="618" t="s">
        <v>75</v>
      </c>
      <c r="DF11" s="618"/>
      <c r="DG11" s="618"/>
      <c r="DH11" s="618"/>
      <c r="DI11" s="618"/>
      <c r="DJ11" s="618"/>
      <c r="DK11" s="618"/>
      <c r="DL11" s="618"/>
      <c r="DM11" s="618" t="s">
        <v>75</v>
      </c>
      <c r="DN11" s="618"/>
      <c r="DO11" s="618"/>
      <c r="DP11" s="618"/>
      <c r="DQ11" s="618"/>
      <c r="DR11" s="618"/>
      <c r="DS11" s="618"/>
    </row>
    <row r="12" spans="1:123" ht="6" customHeight="1"/>
    <row r="13" spans="1:123">
      <c r="A13" s="622" t="s">
        <v>158</v>
      </c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2"/>
      <c r="AR13" s="622"/>
      <c r="AS13" s="622"/>
      <c r="AT13" s="622"/>
      <c r="AU13" s="622"/>
      <c r="AV13" s="622"/>
      <c r="AW13" s="622"/>
      <c r="AX13" s="622"/>
      <c r="AY13" s="622"/>
      <c r="AZ13" s="622"/>
      <c r="BA13" s="622"/>
      <c r="BB13" s="622"/>
      <c r="BC13" s="622"/>
      <c r="BD13" s="622"/>
      <c r="BE13" s="622"/>
      <c r="BF13" s="622"/>
      <c r="BG13" s="622"/>
      <c r="BH13" s="622"/>
      <c r="BI13" s="622"/>
      <c r="BJ13" s="622"/>
      <c r="BK13" s="622"/>
      <c r="BL13" s="622"/>
      <c r="BM13" s="622"/>
      <c r="BN13" s="622"/>
      <c r="BO13" s="622"/>
      <c r="BP13" s="622"/>
      <c r="BQ13" s="622"/>
      <c r="BR13" s="622"/>
      <c r="BS13" s="622"/>
      <c r="BT13" s="622"/>
      <c r="BU13" s="622"/>
      <c r="BV13" s="622"/>
      <c r="BW13" s="622"/>
      <c r="BX13" s="622"/>
      <c r="BY13" s="622"/>
      <c r="BZ13" s="622"/>
      <c r="CA13" s="622"/>
      <c r="CB13" s="622"/>
      <c r="CC13" s="622"/>
      <c r="CD13" s="622"/>
      <c r="CE13" s="622"/>
      <c r="CF13" s="622"/>
      <c r="CG13" s="622"/>
      <c r="CH13" s="622"/>
      <c r="CI13" s="622"/>
      <c r="CJ13" s="622"/>
      <c r="CK13" s="622"/>
      <c r="CL13" s="622"/>
      <c r="CM13" s="622"/>
      <c r="CN13" s="622"/>
      <c r="CO13" s="622"/>
      <c r="CP13" s="622"/>
      <c r="CQ13" s="622"/>
      <c r="CR13" s="622"/>
      <c r="CS13" s="622"/>
      <c r="CT13" s="622"/>
      <c r="CU13" s="622"/>
      <c r="CV13" s="622"/>
      <c r="CW13" s="622"/>
      <c r="CX13" s="622"/>
      <c r="CY13" s="622"/>
      <c r="CZ13" s="622"/>
      <c r="DA13" s="622"/>
      <c r="DB13" s="622"/>
      <c r="DC13" s="622"/>
      <c r="DD13" s="622"/>
      <c r="DE13" s="622"/>
      <c r="DF13" s="622"/>
      <c r="DG13" s="622"/>
      <c r="DH13" s="622"/>
      <c r="DI13" s="622"/>
      <c r="DJ13" s="622"/>
      <c r="DK13" s="622"/>
      <c r="DL13" s="622"/>
      <c r="DM13" s="622"/>
      <c r="DN13" s="622"/>
      <c r="DO13" s="622"/>
      <c r="DP13" s="622"/>
      <c r="DQ13" s="622"/>
      <c r="DR13" s="622"/>
      <c r="DS13" s="622"/>
    </row>
    <row r="14" spans="1:123">
      <c r="A14" s="596" t="s">
        <v>105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8"/>
      <c r="O14" s="596" t="s">
        <v>43</v>
      </c>
      <c r="P14" s="597"/>
      <c r="Q14" s="597"/>
      <c r="R14" s="597"/>
      <c r="S14" s="598"/>
      <c r="T14" s="599" t="s">
        <v>42</v>
      </c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600"/>
      <c r="AR14" s="596" t="s">
        <v>43</v>
      </c>
      <c r="AS14" s="597"/>
      <c r="AT14" s="597"/>
      <c r="AU14" s="597"/>
      <c r="AV14" s="597"/>
      <c r="AW14" s="597"/>
      <c r="AX14" s="597"/>
      <c r="AY14" s="598"/>
      <c r="AZ14" s="601" t="s">
        <v>44</v>
      </c>
      <c r="BA14" s="602"/>
      <c r="BB14" s="602"/>
      <c r="BC14" s="602"/>
      <c r="BD14" s="602"/>
      <c r="BE14" s="602"/>
      <c r="BF14" s="602"/>
      <c r="BG14" s="602"/>
      <c r="BH14" s="602"/>
      <c r="BI14" s="602"/>
      <c r="BJ14" s="602"/>
      <c r="BK14" s="602"/>
      <c r="BL14" s="602"/>
      <c r="BM14" s="602"/>
      <c r="BN14" s="602"/>
      <c r="BO14" s="602"/>
      <c r="BP14" s="602"/>
      <c r="BQ14" s="602"/>
      <c r="BR14" s="602"/>
      <c r="BS14" s="602"/>
      <c r="BT14" s="602"/>
      <c r="BU14" s="602"/>
      <c r="BV14" s="602"/>
      <c r="BW14" s="602"/>
      <c r="BX14" s="602"/>
      <c r="BY14" s="602"/>
      <c r="BZ14" s="602"/>
      <c r="CA14" s="602"/>
      <c r="CB14" s="602"/>
      <c r="CC14" s="602"/>
      <c r="CD14" s="602"/>
      <c r="CE14" s="602"/>
      <c r="CF14" s="602"/>
      <c r="CG14" s="602"/>
      <c r="CH14" s="602"/>
      <c r="CI14" s="602"/>
      <c r="CJ14" s="602"/>
      <c r="CK14" s="602"/>
      <c r="CL14" s="602"/>
      <c r="CM14" s="602"/>
      <c r="CN14" s="602"/>
      <c r="CO14" s="602"/>
      <c r="CP14" s="602"/>
      <c r="CQ14" s="602"/>
      <c r="CR14" s="602"/>
      <c r="CS14" s="602"/>
      <c r="CT14" s="602"/>
      <c r="CU14" s="602"/>
      <c r="CV14" s="599"/>
      <c r="CW14" s="599"/>
      <c r="CX14" s="599"/>
      <c r="CY14" s="599"/>
      <c r="CZ14" s="599"/>
      <c r="DA14" s="599"/>
      <c r="DB14" s="599"/>
      <c r="DC14" s="599"/>
      <c r="DD14" s="599"/>
      <c r="DE14" s="599"/>
      <c r="DF14" s="599"/>
      <c r="DG14" s="599"/>
      <c r="DH14" s="599"/>
      <c r="DI14" s="599"/>
      <c r="DJ14" s="599"/>
      <c r="DK14" s="599"/>
      <c r="DL14" s="599"/>
      <c r="DM14" s="599"/>
      <c r="DN14" s="599"/>
      <c r="DO14" s="599"/>
      <c r="DP14" s="599"/>
      <c r="DQ14" s="599"/>
      <c r="DR14" s="599"/>
      <c r="DS14" s="600"/>
    </row>
    <row r="15" spans="1:123">
      <c r="A15" s="604" t="s">
        <v>49</v>
      </c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6"/>
      <c r="O15" s="604" t="s">
        <v>106</v>
      </c>
      <c r="P15" s="605"/>
      <c r="Q15" s="605"/>
      <c r="R15" s="605"/>
      <c r="S15" s="606"/>
      <c r="T15" s="610" t="s">
        <v>45</v>
      </c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1"/>
      <c r="AR15" s="604" t="s">
        <v>107</v>
      </c>
      <c r="AS15" s="605"/>
      <c r="AT15" s="605"/>
      <c r="AU15" s="605"/>
      <c r="AV15" s="605"/>
      <c r="AW15" s="605"/>
      <c r="AX15" s="605"/>
      <c r="AY15" s="606"/>
      <c r="AZ15" s="17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9" t="s">
        <v>47</v>
      </c>
      <c r="BL15" s="603" t="s">
        <v>18</v>
      </c>
      <c r="BM15" s="603"/>
      <c r="BN15" s="603"/>
      <c r="BO15" s="20" t="s">
        <v>48</v>
      </c>
      <c r="BP15" s="18"/>
      <c r="BQ15" s="18"/>
      <c r="BR15" s="18"/>
      <c r="BS15" s="18"/>
      <c r="BT15" s="18"/>
      <c r="BU15" s="18"/>
      <c r="BV15" s="18"/>
      <c r="BW15" s="21"/>
      <c r="BX15" s="17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 t="s">
        <v>47</v>
      </c>
      <c r="CJ15" s="603" t="s">
        <v>20</v>
      </c>
      <c r="CK15" s="603"/>
      <c r="CL15" s="603"/>
      <c r="CM15" s="20" t="s">
        <v>48</v>
      </c>
      <c r="CN15" s="18"/>
      <c r="CO15" s="18"/>
      <c r="CP15" s="18"/>
      <c r="CQ15" s="18"/>
      <c r="CR15" s="18"/>
      <c r="CS15" s="18"/>
      <c r="CT15" s="18"/>
      <c r="CU15" s="21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9" t="s">
        <v>47</v>
      </c>
      <c r="DH15" s="603" t="s">
        <v>638</v>
      </c>
      <c r="DI15" s="603"/>
      <c r="DJ15" s="603"/>
      <c r="DK15" s="20" t="s">
        <v>48</v>
      </c>
      <c r="DL15" s="18"/>
      <c r="DM15" s="18"/>
      <c r="DN15" s="18"/>
      <c r="DO15" s="18"/>
      <c r="DP15" s="18"/>
      <c r="DQ15" s="18"/>
      <c r="DR15" s="18"/>
      <c r="DS15" s="21"/>
    </row>
    <row r="16" spans="1:123" ht="12.75" customHeight="1">
      <c r="A16" s="604"/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6"/>
      <c r="O16" s="604"/>
      <c r="P16" s="605"/>
      <c r="Q16" s="605"/>
      <c r="R16" s="605"/>
      <c r="S16" s="606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N16" s="607"/>
      <c r="AO16" s="607"/>
      <c r="AP16" s="607"/>
      <c r="AQ16" s="608"/>
      <c r="AR16" s="604" t="s">
        <v>108</v>
      </c>
      <c r="AS16" s="605"/>
      <c r="AT16" s="605"/>
      <c r="AU16" s="605"/>
      <c r="AV16" s="605"/>
      <c r="AW16" s="605"/>
      <c r="AX16" s="605"/>
      <c r="AY16" s="606"/>
      <c r="AZ16" s="609" t="s">
        <v>50</v>
      </c>
      <c r="BA16" s="607"/>
      <c r="BB16" s="607"/>
      <c r="BC16" s="607"/>
      <c r="BD16" s="607"/>
      <c r="BE16" s="607"/>
      <c r="BF16" s="607"/>
      <c r="BG16" s="607"/>
      <c r="BH16" s="607"/>
      <c r="BI16" s="607"/>
      <c r="BJ16" s="607"/>
      <c r="BK16" s="607"/>
      <c r="BL16" s="607"/>
      <c r="BM16" s="607"/>
      <c r="BN16" s="607"/>
      <c r="BO16" s="607"/>
      <c r="BP16" s="607"/>
      <c r="BQ16" s="607"/>
      <c r="BR16" s="607"/>
      <c r="BS16" s="607"/>
      <c r="BT16" s="607"/>
      <c r="BU16" s="607"/>
      <c r="BV16" s="607"/>
      <c r="BW16" s="608"/>
      <c r="BX16" s="609" t="s">
        <v>51</v>
      </c>
      <c r="BY16" s="607"/>
      <c r="BZ16" s="607"/>
      <c r="CA16" s="607"/>
      <c r="CB16" s="607"/>
      <c r="CC16" s="607"/>
      <c r="CD16" s="607"/>
      <c r="CE16" s="607"/>
      <c r="CF16" s="607"/>
      <c r="CG16" s="607"/>
      <c r="CH16" s="607"/>
      <c r="CI16" s="607"/>
      <c r="CJ16" s="607"/>
      <c r="CK16" s="607"/>
      <c r="CL16" s="607"/>
      <c r="CM16" s="607"/>
      <c r="CN16" s="607"/>
      <c r="CO16" s="607"/>
      <c r="CP16" s="607"/>
      <c r="CQ16" s="607"/>
      <c r="CR16" s="607"/>
      <c r="CS16" s="607"/>
      <c r="CT16" s="607"/>
      <c r="CU16" s="608"/>
      <c r="CV16" s="607" t="s">
        <v>52</v>
      </c>
      <c r="CW16" s="607"/>
      <c r="CX16" s="607"/>
      <c r="CY16" s="607"/>
      <c r="CZ16" s="607"/>
      <c r="DA16" s="607"/>
      <c r="DB16" s="607"/>
      <c r="DC16" s="607"/>
      <c r="DD16" s="607"/>
      <c r="DE16" s="607"/>
      <c r="DF16" s="607"/>
      <c r="DG16" s="607"/>
      <c r="DH16" s="607"/>
      <c r="DI16" s="607"/>
      <c r="DJ16" s="607"/>
      <c r="DK16" s="607"/>
      <c r="DL16" s="607"/>
      <c r="DM16" s="610"/>
      <c r="DN16" s="610"/>
      <c r="DO16" s="610"/>
      <c r="DP16" s="610"/>
      <c r="DQ16" s="610"/>
      <c r="DR16" s="610"/>
      <c r="DS16" s="611"/>
    </row>
    <row r="17" spans="1:123" ht="12.75" customHeight="1">
      <c r="A17" s="604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6"/>
      <c r="O17" s="604"/>
      <c r="P17" s="605"/>
      <c r="Q17" s="605"/>
      <c r="R17" s="605"/>
      <c r="S17" s="606"/>
      <c r="T17" s="599" t="s">
        <v>53</v>
      </c>
      <c r="U17" s="599"/>
      <c r="V17" s="599"/>
      <c r="W17" s="599"/>
      <c r="X17" s="599"/>
      <c r="Y17" s="599"/>
      <c r="Z17" s="612" t="s">
        <v>54</v>
      </c>
      <c r="AA17" s="599"/>
      <c r="AB17" s="599"/>
      <c r="AC17" s="599"/>
      <c r="AD17" s="599"/>
      <c r="AE17" s="600"/>
      <c r="AF17" s="612" t="s">
        <v>55</v>
      </c>
      <c r="AG17" s="599"/>
      <c r="AH17" s="599"/>
      <c r="AI17" s="599"/>
      <c r="AJ17" s="599"/>
      <c r="AK17" s="600"/>
      <c r="AL17" s="612" t="s">
        <v>56</v>
      </c>
      <c r="AM17" s="599"/>
      <c r="AN17" s="599"/>
      <c r="AO17" s="599"/>
      <c r="AP17" s="599"/>
      <c r="AQ17" s="600"/>
      <c r="AR17" s="604" t="s">
        <v>49</v>
      </c>
      <c r="AS17" s="605"/>
      <c r="AT17" s="605"/>
      <c r="AU17" s="605"/>
      <c r="AV17" s="605"/>
      <c r="AW17" s="605"/>
      <c r="AX17" s="605"/>
      <c r="AY17" s="606"/>
      <c r="AZ17" s="612" t="s">
        <v>57</v>
      </c>
      <c r="BA17" s="599"/>
      <c r="BB17" s="599"/>
      <c r="BC17" s="599"/>
      <c r="BD17" s="599"/>
      <c r="BE17" s="599"/>
      <c r="BF17" s="599"/>
      <c r="BG17" s="599"/>
      <c r="BH17" s="600"/>
      <c r="BI17" s="612" t="s">
        <v>58</v>
      </c>
      <c r="BJ17" s="599"/>
      <c r="BK17" s="599"/>
      <c r="BL17" s="599"/>
      <c r="BM17" s="599"/>
      <c r="BN17" s="599"/>
      <c r="BO17" s="599"/>
      <c r="BP17" s="600"/>
      <c r="BQ17" s="612" t="s">
        <v>110</v>
      </c>
      <c r="BR17" s="599"/>
      <c r="BS17" s="599"/>
      <c r="BT17" s="599"/>
      <c r="BU17" s="599"/>
      <c r="BV17" s="599"/>
      <c r="BW17" s="600"/>
      <c r="BX17" s="612" t="s">
        <v>57</v>
      </c>
      <c r="BY17" s="599"/>
      <c r="BZ17" s="599"/>
      <c r="CA17" s="599"/>
      <c r="CB17" s="599"/>
      <c r="CC17" s="599"/>
      <c r="CD17" s="599"/>
      <c r="CE17" s="599"/>
      <c r="CF17" s="600"/>
      <c r="CG17" s="612" t="s">
        <v>58</v>
      </c>
      <c r="CH17" s="599"/>
      <c r="CI17" s="599"/>
      <c r="CJ17" s="599"/>
      <c r="CK17" s="599"/>
      <c r="CL17" s="599"/>
      <c r="CM17" s="599"/>
      <c r="CN17" s="600"/>
      <c r="CO17" s="612" t="s">
        <v>110</v>
      </c>
      <c r="CP17" s="599"/>
      <c r="CQ17" s="599"/>
      <c r="CR17" s="599"/>
      <c r="CS17" s="599"/>
      <c r="CT17" s="599"/>
      <c r="CU17" s="600"/>
      <c r="CV17" s="612" t="s">
        <v>57</v>
      </c>
      <c r="CW17" s="599"/>
      <c r="CX17" s="599"/>
      <c r="CY17" s="599"/>
      <c r="CZ17" s="599"/>
      <c r="DA17" s="599"/>
      <c r="DB17" s="599"/>
      <c r="DC17" s="599"/>
      <c r="DD17" s="600"/>
      <c r="DE17" s="612" t="s">
        <v>58</v>
      </c>
      <c r="DF17" s="599"/>
      <c r="DG17" s="599"/>
      <c r="DH17" s="599"/>
      <c r="DI17" s="599"/>
      <c r="DJ17" s="599"/>
      <c r="DK17" s="599"/>
      <c r="DL17" s="600"/>
      <c r="DM17" s="599" t="s">
        <v>110</v>
      </c>
      <c r="DN17" s="599"/>
      <c r="DO17" s="599"/>
      <c r="DP17" s="599"/>
      <c r="DQ17" s="599"/>
      <c r="DR17" s="599"/>
      <c r="DS17" s="600"/>
    </row>
    <row r="18" spans="1:123">
      <c r="A18" s="604"/>
      <c r="B18" s="605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6"/>
      <c r="O18" s="604"/>
      <c r="P18" s="605"/>
      <c r="Q18" s="605"/>
      <c r="R18" s="605"/>
      <c r="S18" s="606"/>
      <c r="T18" s="610"/>
      <c r="U18" s="610"/>
      <c r="V18" s="610"/>
      <c r="W18" s="610"/>
      <c r="X18" s="610"/>
      <c r="Y18" s="610"/>
      <c r="Z18" s="613" t="s">
        <v>60</v>
      </c>
      <c r="AA18" s="610"/>
      <c r="AB18" s="610"/>
      <c r="AC18" s="610"/>
      <c r="AD18" s="610"/>
      <c r="AE18" s="611"/>
      <c r="AF18" s="613" t="s">
        <v>61</v>
      </c>
      <c r="AG18" s="610"/>
      <c r="AH18" s="610"/>
      <c r="AI18" s="610"/>
      <c r="AJ18" s="610"/>
      <c r="AK18" s="611"/>
      <c r="AL18" s="613" t="s">
        <v>111</v>
      </c>
      <c r="AM18" s="610"/>
      <c r="AN18" s="610"/>
      <c r="AO18" s="610"/>
      <c r="AP18" s="610"/>
      <c r="AQ18" s="611"/>
      <c r="AR18" s="605"/>
      <c r="AS18" s="605"/>
      <c r="AT18" s="605"/>
      <c r="AU18" s="605"/>
      <c r="AV18" s="605"/>
      <c r="AW18" s="605"/>
      <c r="AX18" s="605"/>
      <c r="AY18" s="606"/>
      <c r="AZ18" s="613" t="s">
        <v>63</v>
      </c>
      <c r="BA18" s="610"/>
      <c r="BB18" s="610"/>
      <c r="BC18" s="610"/>
      <c r="BD18" s="610"/>
      <c r="BE18" s="610"/>
      <c r="BF18" s="610"/>
      <c r="BG18" s="610"/>
      <c r="BH18" s="611"/>
      <c r="BI18" s="613"/>
      <c r="BJ18" s="610"/>
      <c r="BK18" s="610"/>
      <c r="BL18" s="610"/>
      <c r="BM18" s="610"/>
      <c r="BN18" s="610"/>
      <c r="BO18" s="610"/>
      <c r="BP18" s="611"/>
      <c r="BQ18" s="613" t="s">
        <v>112</v>
      </c>
      <c r="BR18" s="610"/>
      <c r="BS18" s="610"/>
      <c r="BT18" s="610"/>
      <c r="BU18" s="610"/>
      <c r="BV18" s="610"/>
      <c r="BW18" s="611"/>
      <c r="BX18" s="613" t="s">
        <v>63</v>
      </c>
      <c r="BY18" s="610"/>
      <c r="BZ18" s="610"/>
      <c r="CA18" s="610"/>
      <c r="CB18" s="610"/>
      <c r="CC18" s="610"/>
      <c r="CD18" s="610"/>
      <c r="CE18" s="610"/>
      <c r="CF18" s="611"/>
      <c r="CG18" s="613"/>
      <c r="CH18" s="610"/>
      <c r="CI18" s="610"/>
      <c r="CJ18" s="610"/>
      <c r="CK18" s="610"/>
      <c r="CL18" s="610"/>
      <c r="CM18" s="610"/>
      <c r="CN18" s="611"/>
      <c r="CO18" s="613" t="s">
        <v>112</v>
      </c>
      <c r="CP18" s="610"/>
      <c r="CQ18" s="610"/>
      <c r="CR18" s="610"/>
      <c r="CS18" s="610"/>
      <c r="CT18" s="610"/>
      <c r="CU18" s="611"/>
      <c r="CV18" s="613" t="s">
        <v>63</v>
      </c>
      <c r="CW18" s="610"/>
      <c r="CX18" s="610"/>
      <c r="CY18" s="610"/>
      <c r="CZ18" s="610"/>
      <c r="DA18" s="610"/>
      <c r="DB18" s="610"/>
      <c r="DC18" s="610"/>
      <c r="DD18" s="611"/>
      <c r="DE18" s="613"/>
      <c r="DF18" s="610"/>
      <c r="DG18" s="610"/>
      <c r="DH18" s="610"/>
      <c r="DI18" s="610"/>
      <c r="DJ18" s="610"/>
      <c r="DK18" s="610"/>
      <c r="DL18" s="611"/>
      <c r="DM18" s="610" t="s">
        <v>112</v>
      </c>
      <c r="DN18" s="610"/>
      <c r="DO18" s="610"/>
      <c r="DP18" s="610"/>
      <c r="DQ18" s="610"/>
      <c r="DR18" s="610"/>
      <c r="DS18" s="611"/>
    </row>
    <row r="19" spans="1:123">
      <c r="A19" s="616"/>
      <c r="B19" s="614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5"/>
      <c r="O19" s="616"/>
      <c r="P19" s="614"/>
      <c r="Q19" s="614"/>
      <c r="R19" s="614"/>
      <c r="S19" s="615"/>
      <c r="T19" s="607"/>
      <c r="U19" s="607"/>
      <c r="V19" s="607"/>
      <c r="W19" s="607"/>
      <c r="X19" s="607"/>
      <c r="Y19" s="607"/>
      <c r="Z19" s="609"/>
      <c r="AA19" s="607"/>
      <c r="AB19" s="607"/>
      <c r="AC19" s="607"/>
      <c r="AD19" s="607"/>
      <c r="AE19" s="608"/>
      <c r="AF19" s="609"/>
      <c r="AG19" s="607"/>
      <c r="AH19" s="607"/>
      <c r="AI19" s="607"/>
      <c r="AJ19" s="607"/>
      <c r="AK19" s="608"/>
      <c r="AL19" s="609" t="s">
        <v>113</v>
      </c>
      <c r="AM19" s="607"/>
      <c r="AN19" s="607"/>
      <c r="AO19" s="607"/>
      <c r="AP19" s="607"/>
      <c r="AQ19" s="608"/>
      <c r="AR19" s="614"/>
      <c r="AS19" s="614"/>
      <c r="AT19" s="614"/>
      <c r="AU19" s="614"/>
      <c r="AV19" s="614"/>
      <c r="AW19" s="614"/>
      <c r="AX19" s="614"/>
      <c r="AY19" s="615"/>
      <c r="AZ19" s="609" t="s">
        <v>65</v>
      </c>
      <c r="BA19" s="607"/>
      <c r="BB19" s="607"/>
      <c r="BC19" s="607"/>
      <c r="BD19" s="607"/>
      <c r="BE19" s="607"/>
      <c r="BF19" s="607"/>
      <c r="BG19" s="607"/>
      <c r="BH19" s="608"/>
      <c r="BI19" s="609"/>
      <c r="BJ19" s="607"/>
      <c r="BK19" s="607"/>
      <c r="BL19" s="607"/>
      <c r="BM19" s="607"/>
      <c r="BN19" s="607"/>
      <c r="BO19" s="607"/>
      <c r="BP19" s="608"/>
      <c r="BQ19" s="613" t="s">
        <v>64</v>
      </c>
      <c r="BR19" s="610"/>
      <c r="BS19" s="610"/>
      <c r="BT19" s="610"/>
      <c r="BU19" s="610"/>
      <c r="BV19" s="610"/>
      <c r="BW19" s="611"/>
      <c r="BX19" s="609" t="s">
        <v>65</v>
      </c>
      <c r="BY19" s="607"/>
      <c r="BZ19" s="607"/>
      <c r="CA19" s="607"/>
      <c r="CB19" s="607"/>
      <c r="CC19" s="607"/>
      <c r="CD19" s="607"/>
      <c r="CE19" s="607"/>
      <c r="CF19" s="608"/>
      <c r="CG19" s="609"/>
      <c r="CH19" s="607"/>
      <c r="CI19" s="607"/>
      <c r="CJ19" s="607"/>
      <c r="CK19" s="607"/>
      <c r="CL19" s="607"/>
      <c r="CM19" s="607"/>
      <c r="CN19" s="608"/>
      <c r="CO19" s="613" t="s">
        <v>64</v>
      </c>
      <c r="CP19" s="610"/>
      <c r="CQ19" s="610"/>
      <c r="CR19" s="610"/>
      <c r="CS19" s="610"/>
      <c r="CT19" s="610"/>
      <c r="CU19" s="611"/>
      <c r="CV19" s="609" t="s">
        <v>65</v>
      </c>
      <c r="CW19" s="607"/>
      <c r="CX19" s="607"/>
      <c r="CY19" s="607"/>
      <c r="CZ19" s="607"/>
      <c r="DA19" s="607"/>
      <c r="DB19" s="607"/>
      <c r="DC19" s="607"/>
      <c r="DD19" s="608"/>
      <c r="DE19" s="609"/>
      <c r="DF19" s="607"/>
      <c r="DG19" s="607"/>
      <c r="DH19" s="607"/>
      <c r="DI19" s="607"/>
      <c r="DJ19" s="607"/>
      <c r="DK19" s="607"/>
      <c r="DL19" s="608"/>
      <c r="DM19" s="607" t="s">
        <v>64</v>
      </c>
      <c r="DN19" s="607"/>
      <c r="DO19" s="607"/>
      <c r="DP19" s="607"/>
      <c r="DQ19" s="607"/>
      <c r="DR19" s="607"/>
      <c r="DS19" s="608"/>
    </row>
    <row r="20" spans="1:123">
      <c r="A20" s="618">
        <v>1</v>
      </c>
      <c r="B20" s="618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>
        <v>2</v>
      </c>
      <c r="P20" s="618"/>
      <c r="Q20" s="618"/>
      <c r="R20" s="618"/>
      <c r="S20" s="618"/>
      <c r="T20" s="619">
        <v>3</v>
      </c>
      <c r="U20" s="619"/>
      <c r="V20" s="619"/>
      <c r="W20" s="619"/>
      <c r="X20" s="619"/>
      <c r="Y20" s="619"/>
      <c r="Z20" s="619">
        <v>4</v>
      </c>
      <c r="AA20" s="619"/>
      <c r="AB20" s="619"/>
      <c r="AC20" s="619"/>
      <c r="AD20" s="619"/>
      <c r="AE20" s="619"/>
      <c r="AF20" s="619">
        <v>5</v>
      </c>
      <c r="AG20" s="619"/>
      <c r="AH20" s="619"/>
      <c r="AI20" s="619"/>
      <c r="AJ20" s="619"/>
      <c r="AK20" s="619"/>
      <c r="AL20" s="619">
        <v>6</v>
      </c>
      <c r="AM20" s="619"/>
      <c r="AN20" s="619"/>
      <c r="AO20" s="619"/>
      <c r="AP20" s="619"/>
      <c r="AQ20" s="619"/>
      <c r="AR20" s="619">
        <v>7</v>
      </c>
      <c r="AS20" s="619"/>
      <c r="AT20" s="619"/>
      <c r="AU20" s="619"/>
      <c r="AV20" s="619"/>
      <c r="AW20" s="619"/>
      <c r="AX20" s="619"/>
      <c r="AY20" s="619"/>
      <c r="AZ20" s="619">
        <v>8</v>
      </c>
      <c r="BA20" s="619"/>
      <c r="BB20" s="619"/>
      <c r="BC20" s="619"/>
      <c r="BD20" s="619"/>
      <c r="BE20" s="619"/>
      <c r="BF20" s="619"/>
      <c r="BG20" s="619"/>
      <c r="BH20" s="619"/>
      <c r="BI20" s="619">
        <v>9</v>
      </c>
      <c r="BJ20" s="619"/>
      <c r="BK20" s="619"/>
      <c r="BL20" s="619"/>
      <c r="BM20" s="619"/>
      <c r="BN20" s="619"/>
      <c r="BO20" s="619"/>
      <c r="BP20" s="619"/>
      <c r="BQ20" s="619">
        <v>10</v>
      </c>
      <c r="BR20" s="619"/>
      <c r="BS20" s="619"/>
      <c r="BT20" s="619"/>
      <c r="BU20" s="619"/>
      <c r="BV20" s="619"/>
      <c r="BW20" s="619"/>
      <c r="BX20" s="619">
        <v>11</v>
      </c>
      <c r="BY20" s="619"/>
      <c r="BZ20" s="619"/>
      <c r="CA20" s="619"/>
      <c r="CB20" s="619"/>
      <c r="CC20" s="619"/>
      <c r="CD20" s="619"/>
      <c r="CE20" s="619"/>
      <c r="CF20" s="619"/>
      <c r="CG20" s="619">
        <v>12</v>
      </c>
      <c r="CH20" s="619"/>
      <c r="CI20" s="619"/>
      <c r="CJ20" s="619"/>
      <c r="CK20" s="619"/>
      <c r="CL20" s="619"/>
      <c r="CM20" s="619"/>
      <c r="CN20" s="619"/>
      <c r="CO20" s="619">
        <v>13</v>
      </c>
      <c r="CP20" s="619"/>
      <c r="CQ20" s="619"/>
      <c r="CR20" s="619"/>
      <c r="CS20" s="619"/>
      <c r="CT20" s="619"/>
      <c r="CU20" s="619"/>
      <c r="CV20" s="619">
        <v>14</v>
      </c>
      <c r="CW20" s="619"/>
      <c r="CX20" s="619"/>
      <c r="CY20" s="619"/>
      <c r="CZ20" s="619"/>
      <c r="DA20" s="619"/>
      <c r="DB20" s="619"/>
      <c r="DC20" s="619"/>
      <c r="DD20" s="619"/>
      <c r="DE20" s="619">
        <v>15</v>
      </c>
      <c r="DF20" s="619"/>
      <c r="DG20" s="619"/>
      <c r="DH20" s="619"/>
      <c r="DI20" s="619"/>
      <c r="DJ20" s="619"/>
      <c r="DK20" s="619"/>
      <c r="DL20" s="619"/>
      <c r="DM20" s="619">
        <v>16</v>
      </c>
      <c r="DN20" s="619"/>
      <c r="DO20" s="619"/>
      <c r="DP20" s="619"/>
      <c r="DQ20" s="619"/>
      <c r="DR20" s="619"/>
      <c r="DS20" s="619"/>
    </row>
    <row r="21" spans="1:123" ht="8.25" customHeight="1">
      <c r="A21" s="618"/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23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620"/>
      <c r="AV21" s="620"/>
      <c r="AW21" s="620"/>
      <c r="AX21" s="620"/>
      <c r="AY21" s="620"/>
      <c r="AZ21" s="617"/>
      <c r="BA21" s="617"/>
      <c r="BB21" s="617"/>
      <c r="BC21" s="617"/>
      <c r="BD21" s="617"/>
      <c r="BE21" s="617"/>
      <c r="BF21" s="617"/>
      <c r="BG21" s="617"/>
      <c r="BH21" s="617"/>
      <c r="BI21" s="617"/>
      <c r="BJ21" s="617"/>
      <c r="BK21" s="617"/>
      <c r="BL21" s="617"/>
      <c r="BM21" s="617"/>
      <c r="BN21" s="617"/>
      <c r="BO21" s="617"/>
      <c r="BP21" s="617"/>
      <c r="BQ21" s="617"/>
      <c r="BR21" s="617"/>
      <c r="BS21" s="617"/>
      <c r="BT21" s="617"/>
      <c r="BU21" s="617"/>
      <c r="BV21" s="617"/>
      <c r="BW21" s="617"/>
      <c r="BX21" s="617"/>
      <c r="BY21" s="617"/>
      <c r="BZ21" s="617"/>
      <c r="CA21" s="617"/>
      <c r="CB21" s="617"/>
      <c r="CC21" s="617"/>
      <c r="CD21" s="617"/>
      <c r="CE21" s="617"/>
      <c r="CF21" s="617"/>
      <c r="CG21" s="617"/>
      <c r="CH21" s="617"/>
      <c r="CI21" s="617"/>
      <c r="CJ21" s="617"/>
      <c r="CK21" s="617"/>
      <c r="CL21" s="617"/>
      <c r="CM21" s="617"/>
      <c r="CN21" s="617"/>
      <c r="CO21" s="617"/>
      <c r="CP21" s="617"/>
      <c r="CQ21" s="617"/>
      <c r="CR21" s="617"/>
      <c r="CS21" s="617"/>
      <c r="CT21" s="617"/>
      <c r="CU21" s="617"/>
      <c r="CV21" s="617"/>
      <c r="CW21" s="617"/>
      <c r="CX21" s="617"/>
      <c r="CY21" s="617"/>
      <c r="CZ21" s="617"/>
      <c r="DA21" s="617"/>
      <c r="DB21" s="617"/>
      <c r="DC21" s="617"/>
      <c r="DD21" s="617"/>
      <c r="DE21" s="617"/>
      <c r="DF21" s="617"/>
      <c r="DG21" s="617"/>
      <c r="DH21" s="617"/>
      <c r="DI21" s="617"/>
      <c r="DJ21" s="617"/>
      <c r="DK21" s="617"/>
      <c r="DL21" s="617"/>
      <c r="DM21" s="617"/>
      <c r="DN21" s="617"/>
      <c r="DO21" s="617"/>
      <c r="DP21" s="617"/>
      <c r="DQ21" s="617"/>
      <c r="DR21" s="617"/>
      <c r="DS21" s="617"/>
    </row>
    <row r="22" spans="1:123">
      <c r="A22" s="621" t="s">
        <v>74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17"/>
      <c r="BA22" s="617"/>
      <c r="BB22" s="617"/>
      <c r="BC22" s="617"/>
      <c r="BD22" s="617"/>
      <c r="BE22" s="617"/>
      <c r="BF22" s="617"/>
      <c r="BG22" s="617"/>
      <c r="BH22" s="617"/>
      <c r="BI22" s="618" t="s">
        <v>75</v>
      </c>
      <c r="BJ22" s="618"/>
      <c r="BK22" s="618"/>
      <c r="BL22" s="618"/>
      <c r="BM22" s="618"/>
      <c r="BN22" s="618"/>
      <c r="BO22" s="618"/>
      <c r="BP22" s="618"/>
      <c r="BQ22" s="618" t="s">
        <v>75</v>
      </c>
      <c r="BR22" s="618"/>
      <c r="BS22" s="618"/>
      <c r="BT22" s="618"/>
      <c r="BU22" s="618"/>
      <c r="BV22" s="618"/>
      <c r="BW22" s="618"/>
      <c r="BX22" s="617"/>
      <c r="BY22" s="617"/>
      <c r="BZ22" s="617"/>
      <c r="CA22" s="617"/>
      <c r="CB22" s="617"/>
      <c r="CC22" s="617"/>
      <c r="CD22" s="617"/>
      <c r="CE22" s="617"/>
      <c r="CF22" s="617"/>
      <c r="CG22" s="618" t="s">
        <v>75</v>
      </c>
      <c r="CH22" s="618"/>
      <c r="CI22" s="618"/>
      <c r="CJ22" s="618"/>
      <c r="CK22" s="618"/>
      <c r="CL22" s="618"/>
      <c r="CM22" s="618"/>
      <c r="CN22" s="618"/>
      <c r="CO22" s="618" t="s">
        <v>75</v>
      </c>
      <c r="CP22" s="618"/>
      <c r="CQ22" s="618"/>
      <c r="CR22" s="618"/>
      <c r="CS22" s="618"/>
      <c r="CT22" s="618"/>
      <c r="CU22" s="618"/>
      <c r="CV22" s="617"/>
      <c r="CW22" s="617"/>
      <c r="CX22" s="617"/>
      <c r="CY22" s="617"/>
      <c r="CZ22" s="617"/>
      <c r="DA22" s="617"/>
      <c r="DB22" s="617"/>
      <c r="DC22" s="617"/>
      <c r="DD22" s="617"/>
      <c r="DE22" s="618" t="s">
        <v>75</v>
      </c>
      <c r="DF22" s="618"/>
      <c r="DG22" s="618"/>
      <c r="DH22" s="618"/>
      <c r="DI22" s="618"/>
      <c r="DJ22" s="618"/>
      <c r="DK22" s="618"/>
      <c r="DL22" s="618"/>
      <c r="DM22" s="618" t="s">
        <v>75</v>
      </c>
      <c r="DN22" s="618"/>
      <c r="DO22" s="618"/>
      <c r="DP22" s="618"/>
      <c r="DQ22" s="618"/>
      <c r="DR22" s="618"/>
      <c r="DS22" s="618"/>
    </row>
    <row r="23" spans="1:123">
      <c r="A23" s="621" t="s">
        <v>103</v>
      </c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1"/>
      <c r="AQ23" s="621"/>
      <c r="AR23" s="621"/>
      <c r="AS23" s="621"/>
      <c r="AT23" s="621"/>
      <c r="AU23" s="621"/>
      <c r="AV23" s="621"/>
      <c r="AW23" s="621"/>
      <c r="AX23" s="621"/>
      <c r="AY23" s="621"/>
      <c r="AZ23" s="617"/>
      <c r="BA23" s="617"/>
      <c r="BB23" s="617"/>
      <c r="BC23" s="617"/>
      <c r="BD23" s="617"/>
      <c r="BE23" s="617"/>
      <c r="BF23" s="617"/>
      <c r="BG23" s="617"/>
      <c r="BH23" s="617"/>
      <c r="BI23" s="618" t="s">
        <v>75</v>
      </c>
      <c r="BJ23" s="618"/>
      <c r="BK23" s="618"/>
      <c r="BL23" s="618"/>
      <c r="BM23" s="618"/>
      <c r="BN23" s="618"/>
      <c r="BO23" s="618"/>
      <c r="BP23" s="618"/>
      <c r="BQ23" s="618" t="s">
        <v>75</v>
      </c>
      <c r="BR23" s="618"/>
      <c r="BS23" s="618"/>
      <c r="BT23" s="618"/>
      <c r="BU23" s="618"/>
      <c r="BV23" s="618"/>
      <c r="BW23" s="618"/>
      <c r="BX23" s="617"/>
      <c r="BY23" s="617"/>
      <c r="BZ23" s="617"/>
      <c r="CA23" s="617"/>
      <c r="CB23" s="617"/>
      <c r="CC23" s="617"/>
      <c r="CD23" s="617"/>
      <c r="CE23" s="617"/>
      <c r="CF23" s="617"/>
      <c r="CG23" s="618" t="s">
        <v>75</v>
      </c>
      <c r="CH23" s="618"/>
      <c r="CI23" s="618"/>
      <c r="CJ23" s="618"/>
      <c r="CK23" s="618"/>
      <c r="CL23" s="618"/>
      <c r="CM23" s="618"/>
      <c r="CN23" s="618"/>
      <c r="CO23" s="618" t="s">
        <v>75</v>
      </c>
      <c r="CP23" s="618"/>
      <c r="CQ23" s="618"/>
      <c r="CR23" s="618"/>
      <c r="CS23" s="618"/>
      <c r="CT23" s="618"/>
      <c r="CU23" s="618"/>
      <c r="CV23" s="617"/>
      <c r="CW23" s="617"/>
      <c r="CX23" s="617"/>
      <c r="CY23" s="617"/>
      <c r="CZ23" s="617"/>
      <c r="DA23" s="617"/>
      <c r="DB23" s="617"/>
      <c r="DC23" s="617"/>
      <c r="DD23" s="617"/>
      <c r="DE23" s="618" t="s">
        <v>75</v>
      </c>
      <c r="DF23" s="618"/>
      <c r="DG23" s="618"/>
      <c r="DH23" s="618"/>
      <c r="DI23" s="618"/>
      <c r="DJ23" s="618"/>
      <c r="DK23" s="618"/>
      <c r="DL23" s="618"/>
      <c r="DM23" s="618" t="s">
        <v>75</v>
      </c>
      <c r="DN23" s="618"/>
      <c r="DO23" s="618"/>
      <c r="DP23" s="618"/>
      <c r="DQ23" s="618"/>
      <c r="DR23" s="618"/>
      <c r="DS23" s="618"/>
    </row>
    <row r="24" spans="1:123" ht="15.75" customHeight="1">
      <c r="A24" s="622" t="s">
        <v>159</v>
      </c>
      <c r="B24" s="622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  <c r="AJ24" s="622"/>
      <c r="AK24" s="622"/>
      <c r="AL24" s="622"/>
      <c r="AM24" s="622"/>
      <c r="AN24" s="622"/>
      <c r="AO24" s="622"/>
      <c r="AP24" s="622"/>
      <c r="AQ24" s="622"/>
      <c r="AR24" s="622"/>
      <c r="AS24" s="622"/>
      <c r="AT24" s="622"/>
      <c r="AU24" s="622"/>
      <c r="AV24" s="622"/>
      <c r="AW24" s="622"/>
      <c r="AX24" s="622"/>
      <c r="AY24" s="622"/>
      <c r="AZ24" s="622"/>
      <c r="BA24" s="622"/>
      <c r="BB24" s="622"/>
      <c r="BC24" s="622"/>
      <c r="BD24" s="622"/>
      <c r="BE24" s="622"/>
      <c r="BF24" s="622"/>
      <c r="BG24" s="622"/>
      <c r="BH24" s="622"/>
      <c r="BI24" s="622"/>
      <c r="BJ24" s="622"/>
      <c r="BK24" s="622"/>
      <c r="BL24" s="622"/>
      <c r="BM24" s="622"/>
      <c r="BN24" s="622"/>
      <c r="BO24" s="622"/>
      <c r="BP24" s="622"/>
      <c r="BQ24" s="622"/>
      <c r="BR24" s="622"/>
      <c r="BS24" s="622"/>
      <c r="BT24" s="622"/>
      <c r="BU24" s="622"/>
      <c r="BV24" s="622"/>
      <c r="BW24" s="622"/>
      <c r="BX24" s="622"/>
      <c r="BY24" s="622"/>
      <c r="BZ24" s="622"/>
      <c r="CA24" s="622"/>
      <c r="CB24" s="622"/>
      <c r="CC24" s="622"/>
      <c r="CD24" s="622"/>
      <c r="CE24" s="622"/>
      <c r="CF24" s="622"/>
      <c r="CG24" s="622"/>
      <c r="CH24" s="622"/>
      <c r="CI24" s="622"/>
      <c r="CJ24" s="622"/>
      <c r="CK24" s="622"/>
      <c r="CL24" s="622"/>
      <c r="CM24" s="622"/>
      <c r="CN24" s="622"/>
      <c r="CO24" s="622"/>
      <c r="CP24" s="622"/>
      <c r="CQ24" s="622"/>
      <c r="CR24" s="622"/>
      <c r="CS24" s="622"/>
      <c r="CT24" s="622"/>
      <c r="CU24" s="622"/>
      <c r="CV24" s="622"/>
      <c r="CW24" s="622"/>
      <c r="CX24" s="622"/>
      <c r="CY24" s="622"/>
      <c r="CZ24" s="622"/>
      <c r="DA24" s="622"/>
      <c r="DB24" s="622"/>
      <c r="DC24" s="622"/>
      <c r="DD24" s="622"/>
      <c r="DE24" s="622"/>
      <c r="DF24" s="622"/>
      <c r="DG24" s="622"/>
      <c r="DH24" s="622"/>
      <c r="DI24" s="622"/>
      <c r="DJ24" s="622"/>
      <c r="DK24" s="622"/>
      <c r="DL24" s="622"/>
      <c r="DM24" s="622"/>
      <c r="DN24" s="622"/>
      <c r="DO24" s="622"/>
      <c r="DP24" s="622"/>
      <c r="DQ24" s="622"/>
      <c r="DR24" s="622"/>
      <c r="DS24" s="622"/>
    </row>
    <row r="25" spans="1:123">
      <c r="A25" s="619" t="s">
        <v>160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19"/>
      <c r="AL25" s="619"/>
      <c r="AM25" s="619"/>
      <c r="AN25" s="619"/>
      <c r="AO25" s="619"/>
      <c r="AP25" s="619"/>
      <c r="AQ25" s="619"/>
      <c r="AR25" s="619"/>
      <c r="AS25" s="619"/>
      <c r="AT25" s="619"/>
      <c r="AU25" s="619"/>
      <c r="AV25" s="619"/>
      <c r="AW25" s="17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9" t="s">
        <v>47</v>
      </c>
      <c r="BI25" s="603" t="s">
        <v>18</v>
      </c>
      <c r="BJ25" s="603"/>
      <c r="BK25" s="603"/>
      <c r="BL25" s="20" t="s">
        <v>48</v>
      </c>
      <c r="BM25" s="18"/>
      <c r="BN25" s="18"/>
      <c r="BO25" s="18"/>
      <c r="BP25" s="18"/>
      <c r="BQ25" s="18"/>
      <c r="BR25" s="18"/>
      <c r="BS25" s="18"/>
      <c r="BT25" s="18"/>
      <c r="BU25" s="21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9" t="s">
        <v>47</v>
      </c>
      <c r="CH25" s="603" t="s">
        <v>20</v>
      </c>
      <c r="CI25" s="603"/>
      <c r="CJ25" s="603"/>
      <c r="CK25" s="20" t="s">
        <v>48</v>
      </c>
      <c r="CL25" s="18"/>
      <c r="CM25" s="18"/>
      <c r="CN25" s="18"/>
      <c r="CO25" s="18"/>
      <c r="CP25" s="18"/>
      <c r="CQ25" s="18"/>
      <c r="CR25" s="18"/>
      <c r="CS25" s="18"/>
      <c r="CT25" s="21"/>
      <c r="CU25" s="17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9" t="s">
        <v>47</v>
      </c>
      <c r="DG25" s="603" t="s">
        <v>638</v>
      </c>
      <c r="DH25" s="603"/>
      <c r="DI25" s="603"/>
      <c r="DJ25" s="20" t="s">
        <v>48</v>
      </c>
      <c r="DK25" s="18"/>
      <c r="DL25" s="18"/>
      <c r="DM25" s="18"/>
      <c r="DN25" s="18"/>
      <c r="DO25" s="18"/>
      <c r="DP25" s="18"/>
      <c r="DQ25" s="18"/>
      <c r="DR25" s="18"/>
      <c r="DS25" s="18"/>
    </row>
    <row r="26" spans="1:123">
      <c r="A26" s="619" t="s">
        <v>161</v>
      </c>
      <c r="B26" s="619"/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 t="s">
        <v>162</v>
      </c>
      <c r="AH26" s="619"/>
      <c r="AI26" s="619"/>
      <c r="AJ26" s="619"/>
      <c r="AK26" s="619"/>
      <c r="AL26" s="619"/>
      <c r="AM26" s="619"/>
      <c r="AN26" s="619"/>
      <c r="AO26" s="619"/>
      <c r="AP26" s="619"/>
      <c r="AQ26" s="619"/>
      <c r="AR26" s="619"/>
      <c r="AS26" s="619"/>
      <c r="AT26" s="619"/>
      <c r="AU26" s="619"/>
      <c r="AV26" s="619"/>
      <c r="AW26" s="609" t="s">
        <v>50</v>
      </c>
      <c r="AX26" s="607"/>
      <c r="AY26" s="607"/>
      <c r="AZ26" s="607"/>
      <c r="BA26" s="607"/>
      <c r="BB26" s="607"/>
      <c r="BC26" s="607"/>
      <c r="BD26" s="607"/>
      <c r="BE26" s="607"/>
      <c r="BF26" s="607"/>
      <c r="BG26" s="607"/>
      <c r="BH26" s="607"/>
      <c r="BI26" s="607"/>
      <c r="BJ26" s="607"/>
      <c r="BK26" s="607"/>
      <c r="BL26" s="607"/>
      <c r="BM26" s="607"/>
      <c r="BN26" s="607"/>
      <c r="BO26" s="607"/>
      <c r="BP26" s="607"/>
      <c r="BQ26" s="607"/>
      <c r="BR26" s="607"/>
      <c r="BS26" s="607"/>
      <c r="BT26" s="607"/>
      <c r="BU26" s="608"/>
      <c r="BV26" s="609" t="s">
        <v>51</v>
      </c>
      <c r="BW26" s="607"/>
      <c r="BX26" s="607"/>
      <c r="BY26" s="607"/>
      <c r="BZ26" s="607"/>
      <c r="CA26" s="607"/>
      <c r="CB26" s="607"/>
      <c r="CC26" s="607"/>
      <c r="CD26" s="607"/>
      <c r="CE26" s="607"/>
      <c r="CF26" s="607"/>
      <c r="CG26" s="607"/>
      <c r="CH26" s="607"/>
      <c r="CI26" s="607"/>
      <c r="CJ26" s="607"/>
      <c r="CK26" s="607"/>
      <c r="CL26" s="607"/>
      <c r="CM26" s="607"/>
      <c r="CN26" s="607"/>
      <c r="CO26" s="607"/>
      <c r="CP26" s="607"/>
      <c r="CQ26" s="607"/>
      <c r="CR26" s="607"/>
      <c r="CS26" s="607"/>
      <c r="CT26" s="608"/>
      <c r="CU26" s="609" t="s">
        <v>52</v>
      </c>
      <c r="CV26" s="607"/>
      <c r="CW26" s="607"/>
      <c r="CX26" s="607"/>
      <c r="CY26" s="607"/>
      <c r="CZ26" s="607"/>
      <c r="DA26" s="607"/>
      <c r="DB26" s="607"/>
      <c r="DC26" s="607"/>
      <c r="DD26" s="607"/>
      <c r="DE26" s="607"/>
      <c r="DF26" s="607"/>
      <c r="DG26" s="607"/>
      <c r="DH26" s="607"/>
      <c r="DI26" s="607"/>
      <c r="DJ26" s="607"/>
      <c r="DK26" s="607"/>
      <c r="DL26" s="607"/>
      <c r="DM26" s="607"/>
      <c r="DN26" s="607"/>
      <c r="DO26" s="607"/>
      <c r="DP26" s="607"/>
      <c r="DQ26" s="607"/>
      <c r="DR26" s="607"/>
      <c r="DS26" s="607"/>
    </row>
    <row r="27" spans="1:123">
      <c r="A27" s="619">
        <v>1</v>
      </c>
      <c r="B27" s="619"/>
      <c r="C27" s="619"/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>
        <v>2</v>
      </c>
      <c r="AH27" s="619"/>
      <c r="AI27" s="619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19"/>
      <c r="AU27" s="619"/>
      <c r="AV27" s="619"/>
      <c r="AW27" s="619">
        <v>3</v>
      </c>
      <c r="AX27" s="619"/>
      <c r="AY27" s="619"/>
      <c r="AZ27" s="619"/>
      <c r="BA27" s="619"/>
      <c r="BB27" s="619"/>
      <c r="BC27" s="619"/>
      <c r="BD27" s="619"/>
      <c r="BE27" s="619"/>
      <c r="BF27" s="619"/>
      <c r="BG27" s="619"/>
      <c r="BH27" s="619"/>
      <c r="BI27" s="619"/>
      <c r="BJ27" s="619"/>
      <c r="BK27" s="619"/>
      <c r="BL27" s="619"/>
      <c r="BM27" s="619"/>
      <c r="BN27" s="619"/>
      <c r="BO27" s="619"/>
      <c r="BP27" s="619"/>
      <c r="BQ27" s="619"/>
      <c r="BR27" s="619"/>
      <c r="BS27" s="619"/>
      <c r="BT27" s="619"/>
      <c r="BU27" s="619"/>
      <c r="BV27" s="619">
        <v>4</v>
      </c>
      <c r="BW27" s="619"/>
      <c r="BX27" s="619"/>
      <c r="BY27" s="619"/>
      <c r="BZ27" s="619"/>
      <c r="CA27" s="619"/>
      <c r="CB27" s="619"/>
      <c r="CC27" s="619"/>
      <c r="CD27" s="619"/>
      <c r="CE27" s="619"/>
      <c r="CF27" s="619"/>
      <c r="CG27" s="619"/>
      <c r="CH27" s="619"/>
      <c r="CI27" s="619"/>
      <c r="CJ27" s="619"/>
      <c r="CK27" s="619"/>
      <c r="CL27" s="619"/>
      <c r="CM27" s="619"/>
      <c r="CN27" s="619"/>
      <c r="CO27" s="619"/>
      <c r="CP27" s="619"/>
      <c r="CQ27" s="619"/>
      <c r="CR27" s="619"/>
      <c r="CS27" s="619"/>
      <c r="CT27" s="619"/>
      <c r="CU27" s="619">
        <v>5</v>
      </c>
      <c r="CV27" s="619"/>
      <c r="CW27" s="619"/>
      <c r="CX27" s="619"/>
      <c r="CY27" s="619"/>
      <c r="CZ27" s="619"/>
      <c r="DA27" s="619"/>
      <c r="DB27" s="619"/>
      <c r="DC27" s="619"/>
      <c r="DD27" s="619"/>
      <c r="DE27" s="619"/>
      <c r="DF27" s="619"/>
      <c r="DG27" s="619"/>
      <c r="DH27" s="619"/>
      <c r="DI27" s="619"/>
      <c r="DJ27" s="619"/>
      <c r="DK27" s="619"/>
      <c r="DL27" s="619"/>
      <c r="DM27" s="619"/>
      <c r="DN27" s="619"/>
      <c r="DO27" s="619"/>
      <c r="DP27" s="619"/>
      <c r="DQ27" s="619"/>
      <c r="DR27" s="619"/>
      <c r="DS27" s="619"/>
    </row>
    <row r="28" spans="1:123">
      <c r="A28" s="618"/>
      <c r="B28" s="618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  <c r="Z28" s="618"/>
      <c r="AA28" s="618"/>
      <c r="AB28" s="618"/>
      <c r="AC28" s="618"/>
      <c r="AD28" s="618"/>
      <c r="AE28" s="618"/>
      <c r="AF28" s="618"/>
      <c r="AG28" s="618"/>
      <c r="AH28" s="618"/>
      <c r="AI28" s="618"/>
      <c r="AJ28" s="618"/>
      <c r="AK28" s="618"/>
      <c r="AL28" s="618"/>
      <c r="AM28" s="618"/>
      <c r="AN28" s="618"/>
      <c r="AO28" s="618"/>
      <c r="AP28" s="618"/>
      <c r="AQ28" s="618"/>
      <c r="AR28" s="618"/>
      <c r="AS28" s="618"/>
      <c r="AT28" s="618"/>
      <c r="AU28" s="618"/>
      <c r="AV28" s="618"/>
      <c r="AW28" s="618"/>
      <c r="AX28" s="618"/>
      <c r="AY28" s="618"/>
      <c r="AZ28" s="618"/>
      <c r="BA28" s="618"/>
      <c r="BB28" s="618"/>
      <c r="BC28" s="618"/>
      <c r="BD28" s="618"/>
      <c r="BE28" s="618"/>
      <c r="BF28" s="618"/>
      <c r="BG28" s="618"/>
      <c r="BH28" s="618"/>
      <c r="BI28" s="618"/>
      <c r="BJ28" s="618"/>
      <c r="BK28" s="618"/>
      <c r="BL28" s="618"/>
      <c r="BM28" s="618"/>
      <c r="BN28" s="618"/>
      <c r="BO28" s="618"/>
      <c r="BP28" s="618"/>
      <c r="BQ28" s="618"/>
      <c r="BR28" s="618"/>
      <c r="BS28" s="618"/>
      <c r="BT28" s="618"/>
      <c r="BU28" s="618"/>
      <c r="BV28" s="618"/>
      <c r="BW28" s="618"/>
      <c r="BX28" s="618"/>
      <c r="BY28" s="618"/>
      <c r="BZ28" s="618"/>
      <c r="CA28" s="618"/>
      <c r="CB28" s="618"/>
      <c r="CC28" s="618"/>
      <c r="CD28" s="618"/>
      <c r="CE28" s="618"/>
      <c r="CF28" s="618"/>
      <c r="CG28" s="618"/>
      <c r="CH28" s="618"/>
      <c r="CI28" s="618"/>
      <c r="CJ28" s="618"/>
      <c r="CK28" s="618"/>
      <c r="CL28" s="618"/>
      <c r="CM28" s="618"/>
      <c r="CN28" s="618"/>
      <c r="CO28" s="618"/>
      <c r="CP28" s="618"/>
      <c r="CQ28" s="618"/>
      <c r="CR28" s="618"/>
      <c r="CS28" s="618"/>
      <c r="CT28" s="618"/>
      <c r="CU28" s="618"/>
      <c r="CV28" s="618"/>
      <c r="CW28" s="618"/>
      <c r="CX28" s="618"/>
      <c r="CY28" s="618"/>
      <c r="CZ28" s="618"/>
      <c r="DA28" s="618"/>
      <c r="DB28" s="618"/>
      <c r="DC28" s="618"/>
      <c r="DD28" s="618"/>
      <c r="DE28" s="618"/>
      <c r="DF28" s="618"/>
      <c r="DG28" s="618"/>
      <c r="DH28" s="618"/>
      <c r="DI28" s="618"/>
      <c r="DJ28" s="618"/>
      <c r="DK28" s="618"/>
      <c r="DL28" s="618"/>
      <c r="DM28" s="618"/>
      <c r="DN28" s="618"/>
      <c r="DO28" s="618"/>
      <c r="DP28" s="618"/>
      <c r="DQ28" s="618"/>
      <c r="DR28" s="618"/>
      <c r="DS28" s="618"/>
    </row>
    <row r="29" spans="1:123" ht="7.5" customHeight="1"/>
    <row r="30" spans="1:123">
      <c r="A30" s="22" t="s">
        <v>163</v>
      </c>
    </row>
    <row r="31" spans="1:123">
      <c r="A31" s="22" t="s">
        <v>164</v>
      </c>
      <c r="Z31" s="614" t="s">
        <v>1</v>
      </c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  <c r="AN31" s="614"/>
      <c r="AO31" s="614"/>
      <c r="AP31" s="614"/>
      <c r="AQ31" s="614"/>
      <c r="AR31" s="614"/>
      <c r="AS31" s="614"/>
      <c r="AT31" s="614"/>
      <c r="AU31" s="614"/>
      <c r="AV31" s="614"/>
      <c r="AY31" s="614"/>
      <c r="AZ31" s="614"/>
      <c r="BA31" s="614"/>
      <c r="BB31" s="614"/>
      <c r="BC31" s="614"/>
      <c r="BD31" s="614"/>
      <c r="BE31" s="614"/>
      <c r="BF31" s="614"/>
      <c r="BG31" s="614"/>
      <c r="BH31" s="614"/>
      <c r="BK31" s="614" t="s">
        <v>5</v>
      </c>
      <c r="BL31" s="614"/>
      <c r="BM31" s="614"/>
      <c r="BN31" s="614"/>
      <c r="BO31" s="614"/>
      <c r="BP31" s="614"/>
      <c r="BQ31" s="614"/>
      <c r="BR31" s="614"/>
      <c r="BS31" s="614"/>
      <c r="BT31" s="614"/>
      <c r="BU31" s="614"/>
      <c r="BV31" s="614"/>
      <c r="BW31" s="614"/>
      <c r="BX31" s="614"/>
      <c r="BY31" s="614"/>
      <c r="BZ31" s="614"/>
      <c r="CA31" s="614"/>
      <c r="CB31" s="614"/>
      <c r="CC31" s="614"/>
      <c r="CD31" s="614"/>
      <c r="CE31" s="614"/>
      <c r="CF31" s="614"/>
      <c r="CG31" s="614"/>
    </row>
    <row r="32" spans="1:123">
      <c r="Z32" s="624" t="s">
        <v>165</v>
      </c>
      <c r="AA32" s="624"/>
      <c r="AB32" s="624"/>
      <c r="AC32" s="624"/>
      <c r="AD32" s="624"/>
      <c r="AE32" s="624"/>
      <c r="AF32" s="624"/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624"/>
      <c r="AY32" s="624" t="s">
        <v>6</v>
      </c>
      <c r="AZ32" s="624"/>
      <c r="BA32" s="624"/>
      <c r="BB32" s="624"/>
      <c r="BC32" s="624"/>
      <c r="BD32" s="624"/>
      <c r="BE32" s="624"/>
      <c r="BF32" s="624"/>
      <c r="BG32" s="624"/>
      <c r="BH32" s="624"/>
      <c r="BK32" s="624" t="s">
        <v>166</v>
      </c>
      <c r="BL32" s="624"/>
      <c r="BM32" s="624"/>
      <c r="BN32" s="624"/>
      <c r="BO32" s="624"/>
      <c r="BP32" s="624"/>
      <c r="BQ32" s="624"/>
      <c r="BR32" s="624"/>
      <c r="BS32" s="624"/>
      <c r="BT32" s="624"/>
      <c r="BU32" s="624"/>
      <c r="BV32" s="624"/>
      <c r="BW32" s="624"/>
      <c r="BX32" s="624"/>
      <c r="BY32" s="624"/>
      <c r="BZ32" s="624"/>
      <c r="CA32" s="624"/>
      <c r="CB32" s="624"/>
      <c r="CC32" s="624"/>
      <c r="CD32" s="624"/>
      <c r="CE32" s="624"/>
      <c r="CF32" s="624"/>
      <c r="CG32" s="624"/>
    </row>
    <row r="33" spans="1:110" ht="9.75" customHeight="1"/>
    <row r="34" spans="1:110">
      <c r="A34" s="22" t="s">
        <v>167</v>
      </c>
      <c r="Z34" s="614" t="s">
        <v>634</v>
      </c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  <c r="AK34" s="614"/>
      <c r="AL34" s="614"/>
      <c r="AM34" s="614"/>
      <c r="AN34" s="614"/>
      <c r="AO34" s="614"/>
      <c r="AP34" s="614"/>
      <c r="AQ34" s="614"/>
      <c r="AR34" s="614"/>
      <c r="AS34" s="614"/>
      <c r="AT34" s="614"/>
      <c r="AU34" s="614"/>
      <c r="AV34" s="614"/>
      <c r="AY34" s="614"/>
      <c r="AZ34" s="614"/>
      <c r="BA34" s="614"/>
      <c r="BB34" s="614"/>
      <c r="BC34" s="614"/>
      <c r="BD34" s="614"/>
      <c r="BE34" s="614"/>
      <c r="BF34" s="614"/>
      <c r="BG34" s="614"/>
      <c r="BH34" s="614"/>
      <c r="BK34" s="614" t="s">
        <v>635</v>
      </c>
      <c r="BL34" s="614"/>
      <c r="BM34" s="614"/>
      <c r="BN34" s="614"/>
      <c r="BO34" s="614"/>
      <c r="BP34" s="614"/>
      <c r="BQ34" s="614"/>
      <c r="BR34" s="614"/>
      <c r="BS34" s="614"/>
      <c r="BT34" s="614"/>
      <c r="BU34" s="614"/>
      <c r="BV34" s="614"/>
      <c r="BW34" s="614"/>
      <c r="BX34" s="614"/>
      <c r="BY34" s="614"/>
      <c r="BZ34" s="614"/>
      <c r="CA34" s="614"/>
      <c r="CB34" s="614"/>
      <c r="CC34" s="614"/>
      <c r="CD34" s="614"/>
      <c r="CE34" s="614"/>
      <c r="CF34" s="614"/>
      <c r="CG34" s="614"/>
      <c r="CW34" s="625" t="s">
        <v>168</v>
      </c>
      <c r="CX34" s="625"/>
      <c r="CY34" s="625"/>
      <c r="CZ34" s="625"/>
      <c r="DA34" s="625"/>
      <c r="DB34" s="625"/>
      <c r="DC34" s="625"/>
      <c r="DD34" s="625"/>
      <c r="DE34" s="625"/>
      <c r="DF34" s="625"/>
    </row>
    <row r="35" spans="1:110">
      <c r="Z35" s="624" t="s">
        <v>165</v>
      </c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624"/>
      <c r="AT35" s="624"/>
      <c r="AU35" s="624"/>
      <c r="AV35" s="624"/>
      <c r="AY35" s="624" t="s">
        <v>6</v>
      </c>
      <c r="AZ35" s="624"/>
      <c r="BA35" s="624"/>
      <c r="BB35" s="624"/>
      <c r="BC35" s="624"/>
      <c r="BD35" s="624"/>
      <c r="BE35" s="624"/>
      <c r="BF35" s="624"/>
      <c r="BG35" s="624"/>
      <c r="BH35" s="624"/>
      <c r="BK35" s="624" t="s">
        <v>166</v>
      </c>
      <c r="BL35" s="624"/>
      <c r="BM35" s="624"/>
      <c r="BN35" s="624"/>
      <c r="BO35" s="624"/>
      <c r="BP35" s="624"/>
      <c r="BQ35" s="624"/>
      <c r="BR35" s="624"/>
      <c r="BS35" s="624"/>
      <c r="BT35" s="624"/>
      <c r="BU35" s="624"/>
      <c r="BV35" s="624"/>
      <c r="BW35" s="624"/>
      <c r="BX35" s="624"/>
      <c r="BY35" s="624"/>
      <c r="BZ35" s="624"/>
      <c r="CA35" s="624"/>
      <c r="CB35" s="624"/>
      <c r="CC35" s="624"/>
      <c r="CD35" s="624"/>
      <c r="CE35" s="624"/>
      <c r="CF35" s="624"/>
      <c r="CG35" s="624"/>
      <c r="CW35" s="624" t="s">
        <v>169</v>
      </c>
      <c r="CX35" s="624"/>
      <c r="CY35" s="624"/>
      <c r="CZ35" s="624"/>
      <c r="DA35" s="624"/>
      <c r="DB35" s="624"/>
      <c r="DC35" s="624"/>
      <c r="DD35" s="624"/>
      <c r="DE35" s="624"/>
      <c r="DF35" s="624"/>
    </row>
    <row r="36" spans="1:110">
      <c r="B36" s="23" t="s">
        <v>8</v>
      </c>
      <c r="C36" s="625" t="s">
        <v>633</v>
      </c>
      <c r="D36" s="625"/>
      <c r="E36" s="625"/>
      <c r="F36" s="626" t="s">
        <v>9</v>
      </c>
      <c r="G36" s="626"/>
      <c r="H36" s="614" t="s">
        <v>10</v>
      </c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27">
        <v>20</v>
      </c>
      <c r="V36" s="627"/>
      <c r="W36" s="627"/>
      <c r="X36" s="628" t="s">
        <v>13</v>
      </c>
      <c r="Y36" s="628"/>
      <c r="Z36" s="628"/>
      <c r="AA36" s="22" t="s">
        <v>11</v>
      </c>
    </row>
    <row r="37" spans="1:110" ht="9.75" customHeight="1"/>
    <row r="38" spans="1:110">
      <c r="A38" s="22" t="s">
        <v>170</v>
      </c>
    </row>
    <row r="39" spans="1:110">
      <c r="A39" s="614" t="s">
        <v>636</v>
      </c>
      <c r="B39" s="614"/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4"/>
      <c r="AB39" s="614"/>
      <c r="AC39" s="614"/>
      <c r="AD39" s="614"/>
      <c r="AE39" s="614"/>
      <c r="AF39" s="614"/>
      <c r="AG39" s="614"/>
      <c r="AH39" s="614"/>
      <c r="AI39" s="614"/>
      <c r="AJ39" s="614"/>
      <c r="AK39" s="614"/>
      <c r="AL39" s="614"/>
      <c r="AM39" s="614"/>
      <c r="AN39" s="614"/>
      <c r="AO39" s="614"/>
      <c r="AP39" s="614"/>
      <c r="AQ39" s="614"/>
      <c r="AR39" s="614"/>
      <c r="AS39" s="614"/>
      <c r="AT39" s="614"/>
      <c r="AU39" s="614"/>
      <c r="AV39" s="614"/>
      <c r="AW39" s="614"/>
      <c r="AX39" s="614"/>
      <c r="AY39" s="614"/>
      <c r="AZ39" s="614"/>
      <c r="BA39" s="614"/>
      <c r="BB39" s="614"/>
      <c r="BC39" s="614"/>
      <c r="BD39" s="614"/>
      <c r="BE39" s="614"/>
      <c r="BF39" s="614"/>
      <c r="BG39" s="614"/>
    </row>
    <row r="40" spans="1:110">
      <c r="A40" s="624" t="s">
        <v>171</v>
      </c>
      <c r="B40" s="624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4"/>
      <c r="X40" s="624"/>
      <c r="Y40" s="624"/>
      <c r="Z40" s="624"/>
      <c r="AA40" s="624"/>
      <c r="AB40" s="624"/>
      <c r="AC40" s="624"/>
      <c r="AD40" s="624"/>
      <c r="AE40" s="624"/>
      <c r="AF40" s="624"/>
      <c r="AG40" s="624"/>
      <c r="AH40" s="624"/>
      <c r="AI40" s="624"/>
      <c r="AJ40" s="624"/>
      <c r="AK40" s="624"/>
      <c r="AL40" s="624"/>
      <c r="AM40" s="624"/>
      <c r="AN40" s="624"/>
      <c r="AO40" s="624"/>
      <c r="AP40" s="624"/>
      <c r="AQ40" s="624"/>
      <c r="AR40" s="624"/>
      <c r="AS40" s="624"/>
      <c r="AT40" s="624"/>
      <c r="AU40" s="624"/>
      <c r="AV40" s="624"/>
      <c r="AW40" s="624"/>
      <c r="AX40" s="624"/>
      <c r="AY40" s="624"/>
      <c r="AZ40" s="624"/>
      <c r="BA40" s="624"/>
      <c r="BB40" s="624"/>
      <c r="BC40" s="624"/>
      <c r="BD40" s="624"/>
      <c r="BE40" s="624"/>
      <c r="BF40" s="624"/>
      <c r="BG40" s="624"/>
    </row>
    <row r="41" spans="1:110">
      <c r="A41" s="614" t="s">
        <v>30</v>
      </c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  <c r="AL41" s="614"/>
      <c r="AM41" s="614"/>
      <c r="AN41" s="614"/>
      <c r="AO41" s="614"/>
      <c r="AP41" s="614"/>
      <c r="AQ41" s="614"/>
      <c r="AR41" s="614"/>
      <c r="AS41" s="614"/>
      <c r="AT41" s="614"/>
      <c r="AU41" s="614"/>
      <c r="AV41" s="614"/>
      <c r="AW41" s="614"/>
      <c r="AX41" s="614"/>
      <c r="AY41" s="614"/>
      <c r="AZ41" s="614"/>
      <c r="BA41" s="614"/>
      <c r="BB41" s="614"/>
      <c r="BC41" s="614"/>
      <c r="BD41" s="614"/>
      <c r="BE41" s="614"/>
      <c r="BF41" s="614"/>
      <c r="BG41" s="614"/>
    </row>
    <row r="42" spans="1:110">
      <c r="A42" s="624" t="s">
        <v>172</v>
      </c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  <c r="AD42" s="624"/>
      <c r="AE42" s="624"/>
      <c r="AF42" s="624"/>
      <c r="AG42" s="624"/>
      <c r="AH42" s="624"/>
      <c r="AI42" s="624"/>
      <c r="AJ42" s="624"/>
      <c r="AK42" s="624"/>
      <c r="AL42" s="624"/>
      <c r="AM42" s="624"/>
      <c r="AN42" s="624"/>
      <c r="AO42" s="624"/>
      <c r="AP42" s="624"/>
      <c r="AQ42" s="624"/>
      <c r="AR42" s="624"/>
      <c r="AS42" s="624"/>
      <c r="AT42" s="624"/>
      <c r="AU42" s="624"/>
      <c r="AV42" s="624"/>
      <c r="AW42" s="624"/>
      <c r="AX42" s="624"/>
      <c r="AY42" s="624"/>
      <c r="AZ42" s="624"/>
      <c r="BA42" s="624"/>
      <c r="BB42" s="624"/>
      <c r="BC42" s="624"/>
      <c r="BD42" s="624"/>
      <c r="BE42" s="624"/>
      <c r="BF42" s="624"/>
      <c r="BG42" s="624"/>
    </row>
    <row r="43" spans="1:110">
      <c r="A43" s="614"/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U43" s="614" t="s">
        <v>637</v>
      </c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4"/>
      <c r="BF43" s="614"/>
      <c r="BG43" s="614"/>
    </row>
    <row r="44" spans="1:110">
      <c r="A44" s="597" t="s">
        <v>6</v>
      </c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U44" s="597" t="s">
        <v>7</v>
      </c>
      <c r="V44" s="597"/>
      <c r="W44" s="597"/>
      <c r="X44" s="597"/>
      <c r="Y44" s="597"/>
      <c r="Z44" s="597"/>
      <c r="AA44" s="597"/>
      <c r="AB44" s="597"/>
      <c r="AC44" s="597"/>
      <c r="AD44" s="597"/>
      <c r="AE44" s="597"/>
      <c r="AF44" s="597"/>
      <c r="AG44" s="597"/>
      <c r="AH44" s="597"/>
      <c r="AI44" s="597"/>
      <c r="AJ44" s="597"/>
      <c r="AK44" s="597"/>
      <c r="AL44" s="597"/>
      <c r="AM44" s="597"/>
      <c r="AN44" s="597"/>
      <c r="AO44" s="597"/>
      <c r="AP44" s="597"/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597"/>
      <c r="BE44" s="597"/>
      <c r="BF44" s="597"/>
      <c r="BG44" s="597"/>
    </row>
    <row r="45" spans="1:110" ht="11.25" customHeight="1">
      <c r="B45" s="23" t="s">
        <v>8</v>
      </c>
      <c r="C45" s="625" t="s">
        <v>633</v>
      </c>
      <c r="D45" s="625"/>
      <c r="E45" s="625"/>
      <c r="F45" s="626" t="s">
        <v>9</v>
      </c>
      <c r="G45" s="626"/>
      <c r="H45" s="614" t="s">
        <v>10</v>
      </c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27">
        <v>20</v>
      </c>
      <c r="V45" s="627"/>
      <c r="W45" s="627"/>
      <c r="X45" s="628" t="s">
        <v>13</v>
      </c>
      <c r="Y45" s="628"/>
      <c r="Z45" s="628"/>
      <c r="AA45" s="22" t="s">
        <v>11</v>
      </c>
    </row>
  </sheetData>
  <mergeCells count="302">
    <mergeCell ref="A44:R44"/>
    <mergeCell ref="U44:BG44"/>
    <mergeCell ref="C45:E45"/>
    <mergeCell ref="F45:G45"/>
    <mergeCell ref="H45:T45"/>
    <mergeCell ref="U45:W45"/>
    <mergeCell ref="X45:Z45"/>
    <mergeCell ref="A39:BG39"/>
    <mergeCell ref="A40:BG40"/>
    <mergeCell ref="A41:BG41"/>
    <mergeCell ref="A42:BG42"/>
    <mergeCell ref="A43:R43"/>
    <mergeCell ref="U43:BG43"/>
    <mergeCell ref="CW34:DF34"/>
    <mergeCell ref="Z35:AV35"/>
    <mergeCell ref="AY35:BH35"/>
    <mergeCell ref="BK35:CG35"/>
    <mergeCell ref="CW35:DF35"/>
    <mergeCell ref="C36:E36"/>
    <mergeCell ref="F36:G36"/>
    <mergeCell ref="H36:T36"/>
    <mergeCell ref="U36:W36"/>
    <mergeCell ref="X36:Z36"/>
    <mergeCell ref="Z32:AV32"/>
    <mergeCell ref="AY32:BH32"/>
    <mergeCell ref="BK32:CG32"/>
    <mergeCell ref="Z34:AV34"/>
    <mergeCell ref="AY34:BH34"/>
    <mergeCell ref="BK34:CG34"/>
    <mergeCell ref="A28:AF28"/>
    <mergeCell ref="AG28:AV28"/>
    <mergeCell ref="AW28:BU28"/>
    <mergeCell ref="BV28:CT28"/>
    <mergeCell ref="CU28:DS28"/>
    <mergeCell ref="Z31:AV31"/>
    <mergeCell ref="AY31:BH31"/>
    <mergeCell ref="BK31:CG31"/>
    <mergeCell ref="A26:AF26"/>
    <mergeCell ref="AG26:AV26"/>
    <mergeCell ref="AW26:BU26"/>
    <mergeCell ref="BV26:CT26"/>
    <mergeCell ref="CU26:DS26"/>
    <mergeCell ref="A27:AF27"/>
    <mergeCell ref="AG27:AV27"/>
    <mergeCell ref="AW27:BU27"/>
    <mergeCell ref="BV27:CT27"/>
    <mergeCell ref="CU27:DS27"/>
    <mergeCell ref="CV23:DD23"/>
    <mergeCell ref="DE23:DL23"/>
    <mergeCell ref="DM23:DS23"/>
    <mergeCell ref="A24:DS24"/>
    <mergeCell ref="A25:AV25"/>
    <mergeCell ref="BI25:BK25"/>
    <mergeCell ref="CH25:CJ25"/>
    <mergeCell ref="DG25:DI25"/>
    <mergeCell ref="CV22:DD22"/>
    <mergeCell ref="DE22:DL22"/>
    <mergeCell ref="DM22:DS22"/>
    <mergeCell ref="A23:AY23"/>
    <mergeCell ref="AZ23:BH23"/>
    <mergeCell ref="BI23:BP23"/>
    <mergeCell ref="BQ23:BW23"/>
    <mergeCell ref="BX23:CF23"/>
    <mergeCell ref="CG23:CN23"/>
    <mergeCell ref="CO23:CU23"/>
    <mergeCell ref="AZ22:BH22"/>
    <mergeCell ref="BI22:BP22"/>
    <mergeCell ref="BQ22:BW22"/>
    <mergeCell ref="BX22:CF22"/>
    <mergeCell ref="CG22:CN22"/>
    <mergeCell ref="CO22:CU22"/>
    <mergeCell ref="A22:S22"/>
    <mergeCell ref="T22:Y22"/>
    <mergeCell ref="Z22:AE22"/>
    <mergeCell ref="AF22:AK22"/>
    <mergeCell ref="AL22:AQ22"/>
    <mergeCell ref="AR22:AY22"/>
    <mergeCell ref="AR21:AY21"/>
    <mergeCell ref="AZ21:BH21"/>
    <mergeCell ref="BI21:BP21"/>
    <mergeCell ref="DM20:DS20"/>
    <mergeCell ref="A21:N21"/>
    <mergeCell ref="O21:S21"/>
    <mergeCell ref="T21:Y21"/>
    <mergeCell ref="Z21:AE21"/>
    <mergeCell ref="AF21:AK21"/>
    <mergeCell ref="AL21:AQ21"/>
    <mergeCell ref="AR20:AY20"/>
    <mergeCell ref="AZ20:BH20"/>
    <mergeCell ref="BI20:BP20"/>
    <mergeCell ref="BQ20:BW20"/>
    <mergeCell ref="BX20:CF20"/>
    <mergeCell ref="CG20:CN20"/>
    <mergeCell ref="CO21:CU21"/>
    <mergeCell ref="CV21:DD21"/>
    <mergeCell ref="DE21:DL21"/>
    <mergeCell ref="DM21:DS21"/>
    <mergeCell ref="BQ21:BW21"/>
    <mergeCell ref="BX21:CF21"/>
    <mergeCell ref="CG21:CN21"/>
    <mergeCell ref="A20:N20"/>
    <mergeCell ref="O20:S20"/>
    <mergeCell ref="T20:Y20"/>
    <mergeCell ref="Z20:AE20"/>
    <mergeCell ref="AF20:AK20"/>
    <mergeCell ref="AL20:AQ20"/>
    <mergeCell ref="AR19:AY19"/>
    <mergeCell ref="AZ19:BH19"/>
    <mergeCell ref="BI19:BP19"/>
    <mergeCell ref="DE18:DL18"/>
    <mergeCell ref="CO20:CU20"/>
    <mergeCell ref="CV20:DD20"/>
    <mergeCell ref="DE20:DL20"/>
    <mergeCell ref="DM18:DS18"/>
    <mergeCell ref="A19:N19"/>
    <mergeCell ref="O19:S19"/>
    <mergeCell ref="T19:Y19"/>
    <mergeCell ref="Z19:AE19"/>
    <mergeCell ref="AF19:AK19"/>
    <mergeCell ref="AL19:AQ19"/>
    <mergeCell ref="AR18:AY18"/>
    <mergeCell ref="AZ18:BH18"/>
    <mergeCell ref="BI18:BP18"/>
    <mergeCell ref="BQ18:BW18"/>
    <mergeCell ref="BX18:CF18"/>
    <mergeCell ref="CG18:CN18"/>
    <mergeCell ref="CO19:CU19"/>
    <mergeCell ref="CV19:DD19"/>
    <mergeCell ref="DE19:DL19"/>
    <mergeCell ref="DM19:DS19"/>
    <mergeCell ref="BQ19:BW19"/>
    <mergeCell ref="BX19:CF19"/>
    <mergeCell ref="CG19:CN19"/>
    <mergeCell ref="CO17:CU17"/>
    <mergeCell ref="CV17:DD17"/>
    <mergeCell ref="DE17:DL17"/>
    <mergeCell ref="DM17:DS17"/>
    <mergeCell ref="A18:N18"/>
    <mergeCell ref="O18:S18"/>
    <mergeCell ref="T18:Y18"/>
    <mergeCell ref="Z18:AE18"/>
    <mergeCell ref="AF18:AK18"/>
    <mergeCell ref="AL18:AQ18"/>
    <mergeCell ref="AR17:AY17"/>
    <mergeCell ref="AZ17:BH17"/>
    <mergeCell ref="BI17:BP17"/>
    <mergeCell ref="BQ17:BW17"/>
    <mergeCell ref="BX17:CF17"/>
    <mergeCell ref="CG17:CN17"/>
    <mergeCell ref="A17:N17"/>
    <mergeCell ref="O17:S17"/>
    <mergeCell ref="T17:Y17"/>
    <mergeCell ref="Z17:AE17"/>
    <mergeCell ref="AF17:AK17"/>
    <mergeCell ref="AL17:AQ17"/>
    <mergeCell ref="CO18:CU18"/>
    <mergeCell ref="CV18:DD18"/>
    <mergeCell ref="A13:DS13"/>
    <mergeCell ref="A14:N14"/>
    <mergeCell ref="O14:S14"/>
    <mergeCell ref="T14:AQ14"/>
    <mergeCell ref="AR14:AY14"/>
    <mergeCell ref="AZ14:DS14"/>
    <mergeCell ref="DH15:DJ15"/>
    <mergeCell ref="A16:N16"/>
    <mergeCell ref="O16:S16"/>
    <mergeCell ref="T16:AQ16"/>
    <mergeCell ref="AR16:AY16"/>
    <mergeCell ref="AZ16:BW16"/>
    <mergeCell ref="BX16:CU16"/>
    <mergeCell ref="CV16:DS16"/>
    <mergeCell ref="A15:N15"/>
    <mergeCell ref="O15:S15"/>
    <mergeCell ref="T15:AQ15"/>
    <mergeCell ref="AR15:AY15"/>
    <mergeCell ref="BL15:BN15"/>
    <mergeCell ref="CJ15:CL15"/>
    <mergeCell ref="CV10:DD10"/>
    <mergeCell ref="DE10:DL10"/>
    <mergeCell ref="DM10:DS10"/>
    <mergeCell ref="A11:AY11"/>
    <mergeCell ref="AZ11:BH11"/>
    <mergeCell ref="BI11:BP11"/>
    <mergeCell ref="BQ11:BW11"/>
    <mergeCell ref="BX11:CF11"/>
    <mergeCell ref="CG11:CN11"/>
    <mergeCell ref="CO11:CU11"/>
    <mergeCell ref="AZ10:BH10"/>
    <mergeCell ref="BI10:BP10"/>
    <mergeCell ref="BQ10:BW10"/>
    <mergeCell ref="BX10:CF10"/>
    <mergeCell ref="CG10:CN10"/>
    <mergeCell ref="CO10:CU10"/>
    <mergeCell ref="CV11:DD11"/>
    <mergeCell ref="DE11:DL11"/>
    <mergeCell ref="DM11:DS11"/>
    <mergeCell ref="A10:S10"/>
    <mergeCell ref="T10:Y10"/>
    <mergeCell ref="Z10:AE10"/>
    <mergeCell ref="AF10:AK10"/>
    <mergeCell ref="AL10:AQ10"/>
    <mergeCell ref="AR10:AY10"/>
    <mergeCell ref="AR9:AY9"/>
    <mergeCell ref="AZ9:BH9"/>
    <mergeCell ref="BI9:BP9"/>
    <mergeCell ref="CO8:CU8"/>
    <mergeCell ref="CV8:DD8"/>
    <mergeCell ref="DE8:DL8"/>
    <mergeCell ref="DM8:DS8"/>
    <mergeCell ref="A9:N9"/>
    <mergeCell ref="O9:S9"/>
    <mergeCell ref="T9:Y9"/>
    <mergeCell ref="Z9:AE9"/>
    <mergeCell ref="AF9:AK9"/>
    <mergeCell ref="AL9:AQ9"/>
    <mergeCell ref="AR8:AY8"/>
    <mergeCell ref="AZ8:BH8"/>
    <mergeCell ref="BI8:BP8"/>
    <mergeCell ref="BQ8:BW8"/>
    <mergeCell ref="BX8:CF8"/>
    <mergeCell ref="CG8:CN8"/>
    <mergeCell ref="CO9:CU9"/>
    <mergeCell ref="CV9:DD9"/>
    <mergeCell ref="DE9:DL9"/>
    <mergeCell ref="DM9:DS9"/>
    <mergeCell ref="BQ9:BW9"/>
    <mergeCell ref="BX9:CF9"/>
    <mergeCell ref="CG9:CN9"/>
    <mergeCell ref="A8:N8"/>
    <mergeCell ref="O8:S8"/>
    <mergeCell ref="T8:Y8"/>
    <mergeCell ref="Z8:AE8"/>
    <mergeCell ref="AF8:AK8"/>
    <mergeCell ref="AL8:AQ8"/>
    <mergeCell ref="AR7:AY7"/>
    <mergeCell ref="AZ7:BH7"/>
    <mergeCell ref="BI7:BP7"/>
    <mergeCell ref="DE6:DL6"/>
    <mergeCell ref="DM6:DS6"/>
    <mergeCell ref="A7:N7"/>
    <mergeCell ref="O7:S7"/>
    <mergeCell ref="T7:Y7"/>
    <mergeCell ref="Z7:AE7"/>
    <mergeCell ref="AF7:AK7"/>
    <mergeCell ref="AL7:AQ7"/>
    <mergeCell ref="AR6:AY6"/>
    <mergeCell ref="AZ6:BH6"/>
    <mergeCell ref="BI6:BP6"/>
    <mergeCell ref="BQ6:BW6"/>
    <mergeCell ref="BX6:CF6"/>
    <mergeCell ref="CG6:CN6"/>
    <mergeCell ref="CO7:CU7"/>
    <mergeCell ref="CV7:DD7"/>
    <mergeCell ref="DE7:DL7"/>
    <mergeCell ref="DM7:DS7"/>
    <mergeCell ref="BQ7:BW7"/>
    <mergeCell ref="BX7:CF7"/>
    <mergeCell ref="CG7:CN7"/>
    <mergeCell ref="CO5:CU5"/>
    <mergeCell ref="CV5:DD5"/>
    <mergeCell ref="DE5:DL5"/>
    <mergeCell ref="DM5:DS5"/>
    <mergeCell ref="A6:N6"/>
    <mergeCell ref="O6:S6"/>
    <mergeCell ref="T6:Y6"/>
    <mergeCell ref="Z6:AE6"/>
    <mergeCell ref="AF6:AK6"/>
    <mergeCell ref="AL6:AQ6"/>
    <mergeCell ref="AR5:AY5"/>
    <mergeCell ref="AZ5:BH5"/>
    <mergeCell ref="BI5:BP5"/>
    <mergeCell ref="BQ5:BW5"/>
    <mergeCell ref="BX5:CF5"/>
    <mergeCell ref="CG5:CN5"/>
    <mergeCell ref="A5:N5"/>
    <mergeCell ref="O5:S5"/>
    <mergeCell ref="T5:Y5"/>
    <mergeCell ref="Z5:AE5"/>
    <mergeCell ref="AF5:AK5"/>
    <mergeCell ref="AL5:AQ5"/>
    <mergeCell ref="CO6:CU6"/>
    <mergeCell ref="CV6:DD6"/>
    <mergeCell ref="A1:DS1"/>
    <mergeCell ref="A2:N2"/>
    <mergeCell ref="O2:S2"/>
    <mergeCell ref="T2:AQ2"/>
    <mergeCell ref="AR2:AY2"/>
    <mergeCell ref="AZ2:DS2"/>
    <mergeCell ref="DH3:DJ3"/>
    <mergeCell ref="A4:N4"/>
    <mergeCell ref="O4:S4"/>
    <mergeCell ref="T4:AQ4"/>
    <mergeCell ref="AR4:AY4"/>
    <mergeCell ref="AZ4:BW4"/>
    <mergeCell ref="BX4:CU4"/>
    <mergeCell ref="CV4:DS4"/>
    <mergeCell ref="A3:N3"/>
    <mergeCell ref="O3:S3"/>
    <mergeCell ref="T3:AQ3"/>
    <mergeCell ref="AR3:AY3"/>
    <mergeCell ref="BL3:BN3"/>
    <mergeCell ref="CJ3:CL3"/>
  </mergeCells>
  <pageMargins left="0.39370078740157483" right="0" top="0.59055118110236227" bottom="0" header="0" footer="0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0"/>
  <sheetViews>
    <sheetView tabSelected="1" view="pageBreakPreview" topLeftCell="A5" zoomScaleNormal="100" zoomScaleSheetLayoutView="100" workbookViewId="0">
      <pane ySplit="2" topLeftCell="A57" activePane="bottomLeft" state="frozen"/>
      <selection activeCell="A5" sqref="A5"/>
      <selection pane="bottomLeft" activeCell="Y61" sqref="Y61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" style="28" customWidth="1"/>
    <col min="6" max="7" width="1" style="151" customWidth="1"/>
    <col min="8" max="8" width="15.140625" style="152" customWidth="1"/>
    <col min="9" max="9" width="7.42578125" style="27" customWidth="1"/>
    <col min="10" max="11" width="3.7109375" style="27" customWidth="1"/>
    <col min="12" max="20" width="3.7109375" style="28" customWidth="1"/>
    <col min="21" max="21" width="13.140625" style="418" customWidth="1"/>
    <col min="22" max="22" width="10.5703125" style="370" customWidth="1"/>
    <col min="23" max="23" width="10.42578125" style="445" customWidth="1"/>
    <col min="24" max="24" width="10.42578125" style="370" customWidth="1"/>
    <col min="25" max="25" width="12.140625" style="446" customWidth="1"/>
    <col min="26" max="26" width="15" style="418" customWidth="1"/>
    <col min="27" max="27" width="11" style="423" customWidth="1"/>
    <col min="28" max="257" width="9.140625" style="28"/>
    <col min="258" max="258" width="3.5703125" style="28" customWidth="1"/>
    <col min="259" max="259" width="50" style="28" customWidth="1"/>
    <col min="260" max="260" width="9.7109375" style="28" customWidth="1"/>
    <col min="261" max="261" width="10" style="28" customWidth="1"/>
    <col min="262" max="262" width="11.7109375" style="28" customWidth="1"/>
    <col min="263" max="264" width="11.85546875" style="28" customWidth="1"/>
    <col min="265" max="265" width="15.140625" style="28" customWidth="1"/>
    <col min="266" max="266" width="9.140625" style="28"/>
    <col min="267" max="267" width="10.85546875" style="28" bestFit="1" customWidth="1"/>
    <col min="268" max="513" width="9.140625" style="28"/>
    <col min="514" max="514" width="3.5703125" style="28" customWidth="1"/>
    <col min="515" max="515" width="50" style="28" customWidth="1"/>
    <col min="516" max="516" width="9.7109375" style="28" customWidth="1"/>
    <col min="517" max="517" width="10" style="28" customWidth="1"/>
    <col min="518" max="518" width="11.7109375" style="28" customWidth="1"/>
    <col min="519" max="520" width="11.85546875" style="28" customWidth="1"/>
    <col min="521" max="521" width="15.140625" style="28" customWidth="1"/>
    <col min="522" max="522" width="9.140625" style="28"/>
    <col min="523" max="523" width="10.85546875" style="28" bestFit="1" customWidth="1"/>
    <col min="524" max="769" width="9.140625" style="28"/>
    <col min="770" max="770" width="3.5703125" style="28" customWidth="1"/>
    <col min="771" max="771" width="50" style="28" customWidth="1"/>
    <col min="772" max="772" width="9.7109375" style="28" customWidth="1"/>
    <col min="773" max="773" width="10" style="28" customWidth="1"/>
    <col min="774" max="774" width="11.7109375" style="28" customWidth="1"/>
    <col min="775" max="776" width="11.85546875" style="28" customWidth="1"/>
    <col min="777" max="777" width="15.140625" style="28" customWidth="1"/>
    <col min="778" max="778" width="9.140625" style="28"/>
    <col min="779" max="779" width="10.85546875" style="28" bestFit="1" customWidth="1"/>
    <col min="780" max="1025" width="9.140625" style="28"/>
    <col min="1026" max="1026" width="3.5703125" style="28" customWidth="1"/>
    <col min="1027" max="1027" width="50" style="28" customWidth="1"/>
    <col min="1028" max="1028" width="9.7109375" style="28" customWidth="1"/>
    <col min="1029" max="1029" width="10" style="28" customWidth="1"/>
    <col min="1030" max="1030" width="11.7109375" style="28" customWidth="1"/>
    <col min="1031" max="1032" width="11.85546875" style="28" customWidth="1"/>
    <col min="1033" max="1033" width="15.140625" style="28" customWidth="1"/>
    <col min="1034" max="1034" width="9.140625" style="28"/>
    <col min="1035" max="1035" width="10.85546875" style="28" bestFit="1" customWidth="1"/>
    <col min="1036" max="1281" width="9.140625" style="28"/>
    <col min="1282" max="1282" width="3.5703125" style="28" customWidth="1"/>
    <col min="1283" max="1283" width="50" style="28" customWidth="1"/>
    <col min="1284" max="1284" width="9.7109375" style="28" customWidth="1"/>
    <col min="1285" max="1285" width="10" style="28" customWidth="1"/>
    <col min="1286" max="1286" width="11.7109375" style="28" customWidth="1"/>
    <col min="1287" max="1288" width="11.85546875" style="28" customWidth="1"/>
    <col min="1289" max="1289" width="15.140625" style="28" customWidth="1"/>
    <col min="1290" max="1290" width="9.140625" style="28"/>
    <col min="1291" max="1291" width="10.85546875" style="28" bestFit="1" customWidth="1"/>
    <col min="1292" max="1537" width="9.140625" style="28"/>
    <col min="1538" max="1538" width="3.5703125" style="28" customWidth="1"/>
    <col min="1539" max="1539" width="50" style="28" customWidth="1"/>
    <col min="1540" max="1540" width="9.7109375" style="28" customWidth="1"/>
    <col min="1541" max="1541" width="10" style="28" customWidth="1"/>
    <col min="1542" max="1542" width="11.7109375" style="28" customWidth="1"/>
    <col min="1543" max="1544" width="11.85546875" style="28" customWidth="1"/>
    <col min="1545" max="1545" width="15.140625" style="28" customWidth="1"/>
    <col min="1546" max="1546" width="9.140625" style="28"/>
    <col min="1547" max="1547" width="10.85546875" style="28" bestFit="1" customWidth="1"/>
    <col min="1548" max="1793" width="9.140625" style="28"/>
    <col min="1794" max="1794" width="3.5703125" style="28" customWidth="1"/>
    <col min="1795" max="1795" width="50" style="28" customWidth="1"/>
    <col min="1796" max="1796" width="9.7109375" style="28" customWidth="1"/>
    <col min="1797" max="1797" width="10" style="28" customWidth="1"/>
    <col min="1798" max="1798" width="11.7109375" style="28" customWidth="1"/>
    <col min="1799" max="1800" width="11.85546875" style="28" customWidth="1"/>
    <col min="1801" max="1801" width="15.140625" style="28" customWidth="1"/>
    <col min="1802" max="1802" width="9.140625" style="28"/>
    <col min="1803" max="1803" width="10.85546875" style="28" bestFit="1" customWidth="1"/>
    <col min="1804" max="2049" width="9.140625" style="28"/>
    <col min="2050" max="2050" width="3.5703125" style="28" customWidth="1"/>
    <col min="2051" max="2051" width="50" style="28" customWidth="1"/>
    <col min="2052" max="2052" width="9.7109375" style="28" customWidth="1"/>
    <col min="2053" max="2053" width="10" style="28" customWidth="1"/>
    <col min="2054" max="2054" width="11.7109375" style="28" customWidth="1"/>
    <col min="2055" max="2056" width="11.85546875" style="28" customWidth="1"/>
    <col min="2057" max="2057" width="15.140625" style="28" customWidth="1"/>
    <col min="2058" max="2058" width="9.140625" style="28"/>
    <col min="2059" max="2059" width="10.85546875" style="28" bestFit="1" customWidth="1"/>
    <col min="2060" max="2305" width="9.140625" style="28"/>
    <col min="2306" max="2306" width="3.5703125" style="28" customWidth="1"/>
    <col min="2307" max="2307" width="50" style="28" customWidth="1"/>
    <col min="2308" max="2308" width="9.7109375" style="28" customWidth="1"/>
    <col min="2309" max="2309" width="10" style="28" customWidth="1"/>
    <col min="2310" max="2310" width="11.7109375" style="28" customWidth="1"/>
    <col min="2311" max="2312" width="11.85546875" style="28" customWidth="1"/>
    <col min="2313" max="2313" width="15.140625" style="28" customWidth="1"/>
    <col min="2314" max="2314" width="9.140625" style="28"/>
    <col min="2315" max="2315" width="10.85546875" style="28" bestFit="1" customWidth="1"/>
    <col min="2316" max="2561" width="9.140625" style="28"/>
    <col min="2562" max="2562" width="3.5703125" style="28" customWidth="1"/>
    <col min="2563" max="2563" width="50" style="28" customWidth="1"/>
    <col min="2564" max="2564" width="9.7109375" style="28" customWidth="1"/>
    <col min="2565" max="2565" width="10" style="28" customWidth="1"/>
    <col min="2566" max="2566" width="11.7109375" style="28" customWidth="1"/>
    <col min="2567" max="2568" width="11.85546875" style="28" customWidth="1"/>
    <col min="2569" max="2569" width="15.140625" style="28" customWidth="1"/>
    <col min="2570" max="2570" width="9.140625" style="28"/>
    <col min="2571" max="2571" width="10.85546875" style="28" bestFit="1" customWidth="1"/>
    <col min="2572" max="2817" width="9.140625" style="28"/>
    <col min="2818" max="2818" width="3.5703125" style="28" customWidth="1"/>
    <col min="2819" max="2819" width="50" style="28" customWidth="1"/>
    <col min="2820" max="2820" width="9.7109375" style="28" customWidth="1"/>
    <col min="2821" max="2821" width="10" style="28" customWidth="1"/>
    <col min="2822" max="2822" width="11.7109375" style="28" customWidth="1"/>
    <col min="2823" max="2824" width="11.85546875" style="28" customWidth="1"/>
    <col min="2825" max="2825" width="15.140625" style="28" customWidth="1"/>
    <col min="2826" max="2826" width="9.140625" style="28"/>
    <col min="2827" max="2827" width="10.85546875" style="28" bestFit="1" customWidth="1"/>
    <col min="2828" max="3073" width="9.140625" style="28"/>
    <col min="3074" max="3074" width="3.5703125" style="28" customWidth="1"/>
    <col min="3075" max="3075" width="50" style="28" customWidth="1"/>
    <col min="3076" max="3076" width="9.7109375" style="28" customWidth="1"/>
    <col min="3077" max="3077" width="10" style="28" customWidth="1"/>
    <col min="3078" max="3078" width="11.7109375" style="28" customWidth="1"/>
    <col min="3079" max="3080" width="11.85546875" style="28" customWidth="1"/>
    <col min="3081" max="3081" width="15.140625" style="28" customWidth="1"/>
    <col min="3082" max="3082" width="9.140625" style="28"/>
    <col min="3083" max="3083" width="10.85546875" style="28" bestFit="1" customWidth="1"/>
    <col min="3084" max="3329" width="9.140625" style="28"/>
    <col min="3330" max="3330" width="3.5703125" style="28" customWidth="1"/>
    <col min="3331" max="3331" width="50" style="28" customWidth="1"/>
    <col min="3332" max="3332" width="9.7109375" style="28" customWidth="1"/>
    <col min="3333" max="3333" width="10" style="28" customWidth="1"/>
    <col min="3334" max="3334" width="11.7109375" style="28" customWidth="1"/>
    <col min="3335" max="3336" width="11.85546875" style="28" customWidth="1"/>
    <col min="3337" max="3337" width="15.140625" style="28" customWidth="1"/>
    <col min="3338" max="3338" width="9.140625" style="28"/>
    <col min="3339" max="3339" width="10.85546875" style="28" bestFit="1" customWidth="1"/>
    <col min="3340" max="3585" width="9.140625" style="28"/>
    <col min="3586" max="3586" width="3.5703125" style="28" customWidth="1"/>
    <col min="3587" max="3587" width="50" style="28" customWidth="1"/>
    <col min="3588" max="3588" width="9.7109375" style="28" customWidth="1"/>
    <col min="3589" max="3589" width="10" style="28" customWidth="1"/>
    <col min="3590" max="3590" width="11.7109375" style="28" customWidth="1"/>
    <col min="3591" max="3592" width="11.85546875" style="28" customWidth="1"/>
    <col min="3593" max="3593" width="15.140625" style="28" customWidth="1"/>
    <col min="3594" max="3594" width="9.140625" style="28"/>
    <col min="3595" max="3595" width="10.85546875" style="28" bestFit="1" customWidth="1"/>
    <col min="3596" max="3841" width="9.140625" style="28"/>
    <col min="3842" max="3842" width="3.5703125" style="28" customWidth="1"/>
    <col min="3843" max="3843" width="50" style="28" customWidth="1"/>
    <col min="3844" max="3844" width="9.7109375" style="28" customWidth="1"/>
    <col min="3845" max="3845" width="10" style="28" customWidth="1"/>
    <col min="3846" max="3846" width="11.7109375" style="28" customWidth="1"/>
    <col min="3847" max="3848" width="11.85546875" style="28" customWidth="1"/>
    <col min="3849" max="3849" width="15.140625" style="28" customWidth="1"/>
    <col min="3850" max="3850" width="9.140625" style="28"/>
    <col min="3851" max="3851" width="10.85546875" style="28" bestFit="1" customWidth="1"/>
    <col min="3852" max="4097" width="9.140625" style="28"/>
    <col min="4098" max="4098" width="3.5703125" style="28" customWidth="1"/>
    <col min="4099" max="4099" width="50" style="28" customWidth="1"/>
    <col min="4100" max="4100" width="9.7109375" style="28" customWidth="1"/>
    <col min="4101" max="4101" width="10" style="28" customWidth="1"/>
    <col min="4102" max="4102" width="11.7109375" style="28" customWidth="1"/>
    <col min="4103" max="4104" width="11.85546875" style="28" customWidth="1"/>
    <col min="4105" max="4105" width="15.140625" style="28" customWidth="1"/>
    <col min="4106" max="4106" width="9.140625" style="28"/>
    <col min="4107" max="4107" width="10.85546875" style="28" bestFit="1" customWidth="1"/>
    <col min="4108" max="4353" width="9.140625" style="28"/>
    <col min="4354" max="4354" width="3.5703125" style="28" customWidth="1"/>
    <col min="4355" max="4355" width="50" style="28" customWidth="1"/>
    <col min="4356" max="4356" width="9.7109375" style="28" customWidth="1"/>
    <col min="4357" max="4357" width="10" style="28" customWidth="1"/>
    <col min="4358" max="4358" width="11.7109375" style="28" customWidth="1"/>
    <col min="4359" max="4360" width="11.85546875" style="28" customWidth="1"/>
    <col min="4361" max="4361" width="15.140625" style="28" customWidth="1"/>
    <col min="4362" max="4362" width="9.140625" style="28"/>
    <col min="4363" max="4363" width="10.85546875" style="28" bestFit="1" customWidth="1"/>
    <col min="4364" max="4609" width="9.140625" style="28"/>
    <col min="4610" max="4610" width="3.5703125" style="28" customWidth="1"/>
    <col min="4611" max="4611" width="50" style="28" customWidth="1"/>
    <col min="4612" max="4612" width="9.7109375" style="28" customWidth="1"/>
    <col min="4613" max="4613" width="10" style="28" customWidth="1"/>
    <col min="4614" max="4614" width="11.7109375" style="28" customWidth="1"/>
    <col min="4615" max="4616" width="11.85546875" style="28" customWidth="1"/>
    <col min="4617" max="4617" width="15.140625" style="28" customWidth="1"/>
    <col min="4618" max="4618" width="9.140625" style="28"/>
    <col min="4619" max="4619" width="10.85546875" style="28" bestFit="1" customWidth="1"/>
    <col min="4620" max="4865" width="9.140625" style="28"/>
    <col min="4866" max="4866" width="3.5703125" style="28" customWidth="1"/>
    <col min="4867" max="4867" width="50" style="28" customWidth="1"/>
    <col min="4868" max="4868" width="9.7109375" style="28" customWidth="1"/>
    <col min="4869" max="4869" width="10" style="28" customWidth="1"/>
    <col min="4870" max="4870" width="11.7109375" style="28" customWidth="1"/>
    <col min="4871" max="4872" width="11.85546875" style="28" customWidth="1"/>
    <col min="4873" max="4873" width="15.140625" style="28" customWidth="1"/>
    <col min="4874" max="4874" width="9.140625" style="28"/>
    <col min="4875" max="4875" width="10.85546875" style="28" bestFit="1" customWidth="1"/>
    <col min="4876" max="5121" width="9.140625" style="28"/>
    <col min="5122" max="5122" width="3.5703125" style="28" customWidth="1"/>
    <col min="5123" max="5123" width="50" style="28" customWidth="1"/>
    <col min="5124" max="5124" width="9.7109375" style="28" customWidth="1"/>
    <col min="5125" max="5125" width="10" style="28" customWidth="1"/>
    <col min="5126" max="5126" width="11.7109375" style="28" customWidth="1"/>
    <col min="5127" max="5128" width="11.85546875" style="28" customWidth="1"/>
    <col min="5129" max="5129" width="15.140625" style="28" customWidth="1"/>
    <col min="5130" max="5130" width="9.140625" style="28"/>
    <col min="5131" max="5131" width="10.85546875" style="28" bestFit="1" customWidth="1"/>
    <col min="5132" max="5377" width="9.140625" style="28"/>
    <col min="5378" max="5378" width="3.5703125" style="28" customWidth="1"/>
    <col min="5379" max="5379" width="50" style="28" customWidth="1"/>
    <col min="5380" max="5380" width="9.7109375" style="28" customWidth="1"/>
    <col min="5381" max="5381" width="10" style="28" customWidth="1"/>
    <col min="5382" max="5382" width="11.7109375" style="28" customWidth="1"/>
    <col min="5383" max="5384" width="11.85546875" style="28" customWidth="1"/>
    <col min="5385" max="5385" width="15.140625" style="28" customWidth="1"/>
    <col min="5386" max="5386" width="9.140625" style="28"/>
    <col min="5387" max="5387" width="10.85546875" style="28" bestFit="1" customWidth="1"/>
    <col min="5388" max="5633" width="9.140625" style="28"/>
    <col min="5634" max="5634" width="3.5703125" style="28" customWidth="1"/>
    <col min="5635" max="5635" width="50" style="28" customWidth="1"/>
    <col min="5636" max="5636" width="9.7109375" style="28" customWidth="1"/>
    <col min="5637" max="5637" width="10" style="28" customWidth="1"/>
    <col min="5638" max="5638" width="11.7109375" style="28" customWidth="1"/>
    <col min="5639" max="5640" width="11.85546875" style="28" customWidth="1"/>
    <col min="5641" max="5641" width="15.140625" style="28" customWidth="1"/>
    <col min="5642" max="5642" width="9.140625" style="28"/>
    <col min="5643" max="5643" width="10.85546875" style="28" bestFit="1" customWidth="1"/>
    <col min="5644" max="5889" width="9.140625" style="28"/>
    <col min="5890" max="5890" width="3.5703125" style="28" customWidth="1"/>
    <col min="5891" max="5891" width="50" style="28" customWidth="1"/>
    <col min="5892" max="5892" width="9.7109375" style="28" customWidth="1"/>
    <col min="5893" max="5893" width="10" style="28" customWidth="1"/>
    <col min="5894" max="5894" width="11.7109375" style="28" customWidth="1"/>
    <col min="5895" max="5896" width="11.85546875" style="28" customWidth="1"/>
    <col min="5897" max="5897" width="15.140625" style="28" customWidth="1"/>
    <col min="5898" max="5898" width="9.140625" style="28"/>
    <col min="5899" max="5899" width="10.85546875" style="28" bestFit="1" customWidth="1"/>
    <col min="5900" max="6145" width="9.140625" style="28"/>
    <col min="6146" max="6146" width="3.5703125" style="28" customWidth="1"/>
    <col min="6147" max="6147" width="50" style="28" customWidth="1"/>
    <col min="6148" max="6148" width="9.7109375" style="28" customWidth="1"/>
    <col min="6149" max="6149" width="10" style="28" customWidth="1"/>
    <col min="6150" max="6150" width="11.7109375" style="28" customWidth="1"/>
    <col min="6151" max="6152" width="11.85546875" style="28" customWidth="1"/>
    <col min="6153" max="6153" width="15.140625" style="28" customWidth="1"/>
    <col min="6154" max="6154" width="9.140625" style="28"/>
    <col min="6155" max="6155" width="10.85546875" style="28" bestFit="1" customWidth="1"/>
    <col min="6156" max="6401" width="9.140625" style="28"/>
    <col min="6402" max="6402" width="3.5703125" style="28" customWidth="1"/>
    <col min="6403" max="6403" width="50" style="28" customWidth="1"/>
    <col min="6404" max="6404" width="9.7109375" style="28" customWidth="1"/>
    <col min="6405" max="6405" width="10" style="28" customWidth="1"/>
    <col min="6406" max="6406" width="11.7109375" style="28" customWidth="1"/>
    <col min="6407" max="6408" width="11.85546875" style="28" customWidth="1"/>
    <col min="6409" max="6409" width="15.140625" style="28" customWidth="1"/>
    <col min="6410" max="6410" width="9.140625" style="28"/>
    <col min="6411" max="6411" width="10.85546875" style="28" bestFit="1" customWidth="1"/>
    <col min="6412" max="6657" width="9.140625" style="28"/>
    <col min="6658" max="6658" width="3.5703125" style="28" customWidth="1"/>
    <col min="6659" max="6659" width="50" style="28" customWidth="1"/>
    <col min="6660" max="6660" width="9.7109375" style="28" customWidth="1"/>
    <col min="6661" max="6661" width="10" style="28" customWidth="1"/>
    <col min="6662" max="6662" width="11.7109375" style="28" customWidth="1"/>
    <col min="6663" max="6664" width="11.85546875" style="28" customWidth="1"/>
    <col min="6665" max="6665" width="15.140625" style="28" customWidth="1"/>
    <col min="6666" max="6666" width="9.140625" style="28"/>
    <col min="6667" max="6667" width="10.85546875" style="28" bestFit="1" customWidth="1"/>
    <col min="6668" max="6913" width="9.140625" style="28"/>
    <col min="6914" max="6914" width="3.5703125" style="28" customWidth="1"/>
    <col min="6915" max="6915" width="50" style="28" customWidth="1"/>
    <col min="6916" max="6916" width="9.7109375" style="28" customWidth="1"/>
    <col min="6917" max="6917" width="10" style="28" customWidth="1"/>
    <col min="6918" max="6918" width="11.7109375" style="28" customWidth="1"/>
    <col min="6919" max="6920" width="11.85546875" style="28" customWidth="1"/>
    <col min="6921" max="6921" width="15.140625" style="28" customWidth="1"/>
    <col min="6922" max="6922" width="9.140625" style="28"/>
    <col min="6923" max="6923" width="10.85546875" style="28" bestFit="1" customWidth="1"/>
    <col min="6924" max="7169" width="9.140625" style="28"/>
    <col min="7170" max="7170" width="3.5703125" style="28" customWidth="1"/>
    <col min="7171" max="7171" width="50" style="28" customWidth="1"/>
    <col min="7172" max="7172" width="9.7109375" style="28" customWidth="1"/>
    <col min="7173" max="7173" width="10" style="28" customWidth="1"/>
    <col min="7174" max="7174" width="11.7109375" style="28" customWidth="1"/>
    <col min="7175" max="7176" width="11.85546875" style="28" customWidth="1"/>
    <col min="7177" max="7177" width="15.140625" style="28" customWidth="1"/>
    <col min="7178" max="7178" width="9.140625" style="28"/>
    <col min="7179" max="7179" width="10.85546875" style="28" bestFit="1" customWidth="1"/>
    <col min="7180" max="7425" width="9.140625" style="28"/>
    <col min="7426" max="7426" width="3.5703125" style="28" customWidth="1"/>
    <col min="7427" max="7427" width="50" style="28" customWidth="1"/>
    <col min="7428" max="7428" width="9.7109375" style="28" customWidth="1"/>
    <col min="7429" max="7429" width="10" style="28" customWidth="1"/>
    <col min="7430" max="7430" width="11.7109375" style="28" customWidth="1"/>
    <col min="7431" max="7432" width="11.85546875" style="28" customWidth="1"/>
    <col min="7433" max="7433" width="15.140625" style="28" customWidth="1"/>
    <col min="7434" max="7434" width="9.140625" style="28"/>
    <col min="7435" max="7435" width="10.85546875" style="28" bestFit="1" customWidth="1"/>
    <col min="7436" max="7681" width="9.140625" style="28"/>
    <col min="7682" max="7682" width="3.5703125" style="28" customWidth="1"/>
    <col min="7683" max="7683" width="50" style="28" customWidth="1"/>
    <col min="7684" max="7684" width="9.7109375" style="28" customWidth="1"/>
    <col min="7685" max="7685" width="10" style="28" customWidth="1"/>
    <col min="7686" max="7686" width="11.7109375" style="28" customWidth="1"/>
    <col min="7687" max="7688" width="11.85546875" style="28" customWidth="1"/>
    <col min="7689" max="7689" width="15.140625" style="28" customWidth="1"/>
    <col min="7690" max="7690" width="9.140625" style="28"/>
    <col min="7691" max="7691" width="10.85546875" style="28" bestFit="1" customWidth="1"/>
    <col min="7692" max="7937" width="9.140625" style="28"/>
    <col min="7938" max="7938" width="3.5703125" style="28" customWidth="1"/>
    <col min="7939" max="7939" width="50" style="28" customWidth="1"/>
    <col min="7940" max="7940" width="9.7109375" style="28" customWidth="1"/>
    <col min="7941" max="7941" width="10" style="28" customWidth="1"/>
    <col min="7942" max="7942" width="11.7109375" style="28" customWidth="1"/>
    <col min="7943" max="7944" width="11.85546875" style="28" customWidth="1"/>
    <col min="7945" max="7945" width="15.140625" style="28" customWidth="1"/>
    <col min="7946" max="7946" width="9.140625" style="28"/>
    <col min="7947" max="7947" width="10.85546875" style="28" bestFit="1" customWidth="1"/>
    <col min="7948" max="8193" width="9.140625" style="28"/>
    <col min="8194" max="8194" width="3.5703125" style="28" customWidth="1"/>
    <col min="8195" max="8195" width="50" style="28" customWidth="1"/>
    <col min="8196" max="8196" width="9.7109375" style="28" customWidth="1"/>
    <col min="8197" max="8197" width="10" style="28" customWidth="1"/>
    <col min="8198" max="8198" width="11.7109375" style="28" customWidth="1"/>
    <col min="8199" max="8200" width="11.85546875" style="28" customWidth="1"/>
    <col min="8201" max="8201" width="15.140625" style="28" customWidth="1"/>
    <col min="8202" max="8202" width="9.140625" style="28"/>
    <col min="8203" max="8203" width="10.85546875" style="28" bestFit="1" customWidth="1"/>
    <col min="8204" max="8449" width="9.140625" style="28"/>
    <col min="8450" max="8450" width="3.5703125" style="28" customWidth="1"/>
    <col min="8451" max="8451" width="50" style="28" customWidth="1"/>
    <col min="8452" max="8452" width="9.7109375" style="28" customWidth="1"/>
    <col min="8453" max="8453" width="10" style="28" customWidth="1"/>
    <col min="8454" max="8454" width="11.7109375" style="28" customWidth="1"/>
    <col min="8455" max="8456" width="11.85546875" style="28" customWidth="1"/>
    <col min="8457" max="8457" width="15.140625" style="28" customWidth="1"/>
    <col min="8458" max="8458" width="9.140625" style="28"/>
    <col min="8459" max="8459" width="10.85546875" style="28" bestFit="1" customWidth="1"/>
    <col min="8460" max="8705" width="9.140625" style="28"/>
    <col min="8706" max="8706" width="3.5703125" style="28" customWidth="1"/>
    <col min="8707" max="8707" width="50" style="28" customWidth="1"/>
    <col min="8708" max="8708" width="9.7109375" style="28" customWidth="1"/>
    <col min="8709" max="8709" width="10" style="28" customWidth="1"/>
    <col min="8710" max="8710" width="11.7109375" style="28" customWidth="1"/>
    <col min="8711" max="8712" width="11.85546875" style="28" customWidth="1"/>
    <col min="8713" max="8713" width="15.140625" style="28" customWidth="1"/>
    <col min="8714" max="8714" width="9.140625" style="28"/>
    <col min="8715" max="8715" width="10.85546875" style="28" bestFit="1" customWidth="1"/>
    <col min="8716" max="8961" width="9.140625" style="28"/>
    <col min="8962" max="8962" width="3.5703125" style="28" customWidth="1"/>
    <col min="8963" max="8963" width="50" style="28" customWidth="1"/>
    <col min="8964" max="8964" width="9.7109375" style="28" customWidth="1"/>
    <col min="8965" max="8965" width="10" style="28" customWidth="1"/>
    <col min="8966" max="8966" width="11.7109375" style="28" customWidth="1"/>
    <col min="8967" max="8968" width="11.85546875" style="28" customWidth="1"/>
    <col min="8969" max="8969" width="15.140625" style="28" customWidth="1"/>
    <col min="8970" max="8970" width="9.140625" style="28"/>
    <col min="8971" max="8971" width="10.85546875" style="28" bestFit="1" customWidth="1"/>
    <col min="8972" max="9217" width="9.140625" style="28"/>
    <col min="9218" max="9218" width="3.5703125" style="28" customWidth="1"/>
    <col min="9219" max="9219" width="50" style="28" customWidth="1"/>
    <col min="9220" max="9220" width="9.7109375" style="28" customWidth="1"/>
    <col min="9221" max="9221" width="10" style="28" customWidth="1"/>
    <col min="9222" max="9222" width="11.7109375" style="28" customWidth="1"/>
    <col min="9223" max="9224" width="11.85546875" style="28" customWidth="1"/>
    <col min="9225" max="9225" width="15.140625" style="28" customWidth="1"/>
    <col min="9226" max="9226" width="9.140625" style="28"/>
    <col min="9227" max="9227" width="10.85546875" style="28" bestFit="1" customWidth="1"/>
    <col min="9228" max="9473" width="9.140625" style="28"/>
    <col min="9474" max="9474" width="3.5703125" style="28" customWidth="1"/>
    <col min="9475" max="9475" width="50" style="28" customWidth="1"/>
    <col min="9476" max="9476" width="9.7109375" style="28" customWidth="1"/>
    <col min="9477" max="9477" width="10" style="28" customWidth="1"/>
    <col min="9478" max="9478" width="11.7109375" style="28" customWidth="1"/>
    <col min="9479" max="9480" width="11.85546875" style="28" customWidth="1"/>
    <col min="9481" max="9481" width="15.140625" style="28" customWidth="1"/>
    <col min="9482" max="9482" width="9.140625" style="28"/>
    <col min="9483" max="9483" width="10.85546875" style="28" bestFit="1" customWidth="1"/>
    <col min="9484" max="9729" width="9.140625" style="28"/>
    <col min="9730" max="9730" width="3.5703125" style="28" customWidth="1"/>
    <col min="9731" max="9731" width="50" style="28" customWidth="1"/>
    <col min="9732" max="9732" width="9.7109375" style="28" customWidth="1"/>
    <col min="9733" max="9733" width="10" style="28" customWidth="1"/>
    <col min="9734" max="9734" width="11.7109375" style="28" customWidth="1"/>
    <col min="9735" max="9736" width="11.85546875" style="28" customWidth="1"/>
    <col min="9737" max="9737" width="15.140625" style="28" customWidth="1"/>
    <col min="9738" max="9738" width="9.140625" style="28"/>
    <col min="9739" max="9739" width="10.85546875" style="28" bestFit="1" customWidth="1"/>
    <col min="9740" max="9985" width="9.140625" style="28"/>
    <col min="9986" max="9986" width="3.5703125" style="28" customWidth="1"/>
    <col min="9987" max="9987" width="50" style="28" customWidth="1"/>
    <col min="9988" max="9988" width="9.7109375" style="28" customWidth="1"/>
    <col min="9989" max="9989" width="10" style="28" customWidth="1"/>
    <col min="9990" max="9990" width="11.7109375" style="28" customWidth="1"/>
    <col min="9991" max="9992" width="11.85546875" style="28" customWidth="1"/>
    <col min="9993" max="9993" width="15.140625" style="28" customWidth="1"/>
    <col min="9994" max="9994" width="9.140625" style="28"/>
    <col min="9995" max="9995" width="10.85546875" style="28" bestFit="1" customWidth="1"/>
    <col min="9996" max="10241" width="9.140625" style="28"/>
    <col min="10242" max="10242" width="3.5703125" style="28" customWidth="1"/>
    <col min="10243" max="10243" width="50" style="28" customWidth="1"/>
    <col min="10244" max="10244" width="9.7109375" style="28" customWidth="1"/>
    <col min="10245" max="10245" width="10" style="28" customWidth="1"/>
    <col min="10246" max="10246" width="11.7109375" style="28" customWidth="1"/>
    <col min="10247" max="10248" width="11.85546875" style="28" customWidth="1"/>
    <col min="10249" max="10249" width="15.140625" style="28" customWidth="1"/>
    <col min="10250" max="10250" width="9.140625" style="28"/>
    <col min="10251" max="10251" width="10.85546875" style="28" bestFit="1" customWidth="1"/>
    <col min="10252" max="10497" width="9.140625" style="28"/>
    <col min="10498" max="10498" width="3.5703125" style="28" customWidth="1"/>
    <col min="10499" max="10499" width="50" style="28" customWidth="1"/>
    <col min="10500" max="10500" width="9.7109375" style="28" customWidth="1"/>
    <col min="10501" max="10501" width="10" style="28" customWidth="1"/>
    <col min="10502" max="10502" width="11.7109375" style="28" customWidth="1"/>
    <col min="10503" max="10504" width="11.85546875" style="28" customWidth="1"/>
    <col min="10505" max="10505" width="15.140625" style="28" customWidth="1"/>
    <col min="10506" max="10506" width="9.140625" style="28"/>
    <col min="10507" max="10507" width="10.85546875" style="28" bestFit="1" customWidth="1"/>
    <col min="10508" max="10753" width="9.140625" style="28"/>
    <col min="10754" max="10754" width="3.5703125" style="28" customWidth="1"/>
    <col min="10755" max="10755" width="50" style="28" customWidth="1"/>
    <col min="10756" max="10756" width="9.7109375" style="28" customWidth="1"/>
    <col min="10757" max="10757" width="10" style="28" customWidth="1"/>
    <col min="10758" max="10758" width="11.7109375" style="28" customWidth="1"/>
    <col min="10759" max="10760" width="11.85546875" style="28" customWidth="1"/>
    <col min="10761" max="10761" width="15.140625" style="28" customWidth="1"/>
    <col min="10762" max="10762" width="9.140625" style="28"/>
    <col min="10763" max="10763" width="10.85546875" style="28" bestFit="1" customWidth="1"/>
    <col min="10764" max="11009" width="9.140625" style="28"/>
    <col min="11010" max="11010" width="3.5703125" style="28" customWidth="1"/>
    <col min="11011" max="11011" width="50" style="28" customWidth="1"/>
    <col min="11012" max="11012" width="9.7109375" style="28" customWidth="1"/>
    <col min="11013" max="11013" width="10" style="28" customWidth="1"/>
    <col min="11014" max="11014" width="11.7109375" style="28" customWidth="1"/>
    <col min="11015" max="11016" width="11.85546875" style="28" customWidth="1"/>
    <col min="11017" max="11017" width="15.140625" style="28" customWidth="1"/>
    <col min="11018" max="11018" width="9.140625" style="28"/>
    <col min="11019" max="11019" width="10.85546875" style="28" bestFit="1" customWidth="1"/>
    <col min="11020" max="11265" width="9.140625" style="28"/>
    <col min="11266" max="11266" width="3.5703125" style="28" customWidth="1"/>
    <col min="11267" max="11267" width="50" style="28" customWidth="1"/>
    <col min="11268" max="11268" width="9.7109375" style="28" customWidth="1"/>
    <col min="11269" max="11269" width="10" style="28" customWidth="1"/>
    <col min="11270" max="11270" width="11.7109375" style="28" customWidth="1"/>
    <col min="11271" max="11272" width="11.85546875" style="28" customWidth="1"/>
    <col min="11273" max="11273" width="15.140625" style="28" customWidth="1"/>
    <col min="11274" max="11274" width="9.140625" style="28"/>
    <col min="11275" max="11275" width="10.85546875" style="28" bestFit="1" customWidth="1"/>
    <col min="11276" max="11521" width="9.140625" style="28"/>
    <col min="11522" max="11522" width="3.5703125" style="28" customWidth="1"/>
    <col min="11523" max="11523" width="50" style="28" customWidth="1"/>
    <col min="11524" max="11524" width="9.7109375" style="28" customWidth="1"/>
    <col min="11525" max="11525" width="10" style="28" customWidth="1"/>
    <col min="11526" max="11526" width="11.7109375" style="28" customWidth="1"/>
    <col min="11527" max="11528" width="11.85546875" style="28" customWidth="1"/>
    <col min="11529" max="11529" width="15.140625" style="28" customWidth="1"/>
    <col min="11530" max="11530" width="9.140625" style="28"/>
    <col min="11531" max="11531" width="10.85546875" style="28" bestFit="1" customWidth="1"/>
    <col min="11532" max="11777" width="9.140625" style="28"/>
    <col min="11778" max="11778" width="3.5703125" style="28" customWidth="1"/>
    <col min="11779" max="11779" width="50" style="28" customWidth="1"/>
    <col min="11780" max="11780" width="9.7109375" style="28" customWidth="1"/>
    <col min="11781" max="11781" width="10" style="28" customWidth="1"/>
    <col min="11782" max="11782" width="11.7109375" style="28" customWidth="1"/>
    <col min="11783" max="11784" width="11.85546875" style="28" customWidth="1"/>
    <col min="11785" max="11785" width="15.140625" style="28" customWidth="1"/>
    <col min="11786" max="11786" width="9.140625" style="28"/>
    <col min="11787" max="11787" width="10.85546875" style="28" bestFit="1" customWidth="1"/>
    <col min="11788" max="12033" width="9.140625" style="28"/>
    <col min="12034" max="12034" width="3.5703125" style="28" customWidth="1"/>
    <col min="12035" max="12035" width="50" style="28" customWidth="1"/>
    <col min="12036" max="12036" width="9.7109375" style="28" customWidth="1"/>
    <col min="12037" max="12037" width="10" style="28" customWidth="1"/>
    <col min="12038" max="12038" width="11.7109375" style="28" customWidth="1"/>
    <col min="12039" max="12040" width="11.85546875" style="28" customWidth="1"/>
    <col min="12041" max="12041" width="15.140625" style="28" customWidth="1"/>
    <col min="12042" max="12042" width="9.140625" style="28"/>
    <col min="12043" max="12043" width="10.85546875" style="28" bestFit="1" customWidth="1"/>
    <col min="12044" max="12289" width="9.140625" style="28"/>
    <col min="12290" max="12290" width="3.5703125" style="28" customWidth="1"/>
    <col min="12291" max="12291" width="50" style="28" customWidth="1"/>
    <col min="12292" max="12292" width="9.7109375" style="28" customWidth="1"/>
    <col min="12293" max="12293" width="10" style="28" customWidth="1"/>
    <col min="12294" max="12294" width="11.7109375" style="28" customWidth="1"/>
    <col min="12295" max="12296" width="11.85546875" style="28" customWidth="1"/>
    <col min="12297" max="12297" width="15.140625" style="28" customWidth="1"/>
    <col min="12298" max="12298" width="9.140625" style="28"/>
    <col min="12299" max="12299" width="10.85546875" style="28" bestFit="1" customWidth="1"/>
    <col min="12300" max="12545" width="9.140625" style="28"/>
    <col min="12546" max="12546" width="3.5703125" style="28" customWidth="1"/>
    <col min="12547" max="12547" width="50" style="28" customWidth="1"/>
    <col min="12548" max="12548" width="9.7109375" style="28" customWidth="1"/>
    <col min="12549" max="12549" width="10" style="28" customWidth="1"/>
    <col min="12550" max="12550" width="11.7109375" style="28" customWidth="1"/>
    <col min="12551" max="12552" width="11.85546875" style="28" customWidth="1"/>
    <col min="12553" max="12553" width="15.140625" style="28" customWidth="1"/>
    <col min="12554" max="12554" width="9.140625" style="28"/>
    <col min="12555" max="12555" width="10.85546875" style="28" bestFit="1" customWidth="1"/>
    <col min="12556" max="12801" width="9.140625" style="28"/>
    <col min="12802" max="12802" width="3.5703125" style="28" customWidth="1"/>
    <col min="12803" max="12803" width="50" style="28" customWidth="1"/>
    <col min="12804" max="12804" width="9.7109375" style="28" customWidth="1"/>
    <col min="12805" max="12805" width="10" style="28" customWidth="1"/>
    <col min="12806" max="12806" width="11.7109375" style="28" customWidth="1"/>
    <col min="12807" max="12808" width="11.85546875" style="28" customWidth="1"/>
    <col min="12809" max="12809" width="15.140625" style="28" customWidth="1"/>
    <col min="12810" max="12810" width="9.140625" style="28"/>
    <col min="12811" max="12811" width="10.85546875" style="28" bestFit="1" customWidth="1"/>
    <col min="12812" max="13057" width="9.140625" style="28"/>
    <col min="13058" max="13058" width="3.5703125" style="28" customWidth="1"/>
    <col min="13059" max="13059" width="50" style="28" customWidth="1"/>
    <col min="13060" max="13060" width="9.7109375" style="28" customWidth="1"/>
    <col min="13061" max="13061" width="10" style="28" customWidth="1"/>
    <col min="13062" max="13062" width="11.7109375" style="28" customWidth="1"/>
    <col min="13063" max="13064" width="11.85546875" style="28" customWidth="1"/>
    <col min="13065" max="13065" width="15.140625" style="28" customWidth="1"/>
    <col min="13066" max="13066" width="9.140625" style="28"/>
    <col min="13067" max="13067" width="10.85546875" style="28" bestFit="1" customWidth="1"/>
    <col min="13068" max="13313" width="9.140625" style="28"/>
    <col min="13314" max="13314" width="3.5703125" style="28" customWidth="1"/>
    <col min="13315" max="13315" width="50" style="28" customWidth="1"/>
    <col min="13316" max="13316" width="9.7109375" style="28" customWidth="1"/>
    <col min="13317" max="13317" width="10" style="28" customWidth="1"/>
    <col min="13318" max="13318" width="11.7109375" style="28" customWidth="1"/>
    <col min="13319" max="13320" width="11.85546875" style="28" customWidth="1"/>
    <col min="13321" max="13321" width="15.140625" style="28" customWidth="1"/>
    <col min="13322" max="13322" width="9.140625" style="28"/>
    <col min="13323" max="13323" width="10.85546875" style="28" bestFit="1" customWidth="1"/>
    <col min="13324" max="13569" width="9.140625" style="28"/>
    <col min="13570" max="13570" width="3.5703125" style="28" customWidth="1"/>
    <col min="13571" max="13571" width="50" style="28" customWidth="1"/>
    <col min="13572" max="13572" width="9.7109375" style="28" customWidth="1"/>
    <col min="13573" max="13573" width="10" style="28" customWidth="1"/>
    <col min="13574" max="13574" width="11.7109375" style="28" customWidth="1"/>
    <col min="13575" max="13576" width="11.85546875" style="28" customWidth="1"/>
    <col min="13577" max="13577" width="15.140625" style="28" customWidth="1"/>
    <col min="13578" max="13578" width="9.140625" style="28"/>
    <col min="13579" max="13579" width="10.85546875" style="28" bestFit="1" customWidth="1"/>
    <col min="13580" max="13825" width="9.140625" style="28"/>
    <col min="13826" max="13826" width="3.5703125" style="28" customWidth="1"/>
    <col min="13827" max="13827" width="50" style="28" customWidth="1"/>
    <col min="13828" max="13828" width="9.7109375" style="28" customWidth="1"/>
    <col min="13829" max="13829" width="10" style="28" customWidth="1"/>
    <col min="13830" max="13830" width="11.7109375" style="28" customWidth="1"/>
    <col min="13831" max="13832" width="11.85546875" style="28" customWidth="1"/>
    <col min="13833" max="13833" width="15.140625" style="28" customWidth="1"/>
    <col min="13834" max="13834" width="9.140625" style="28"/>
    <col min="13835" max="13835" width="10.85546875" style="28" bestFit="1" customWidth="1"/>
    <col min="13836" max="14081" width="9.140625" style="28"/>
    <col min="14082" max="14082" width="3.5703125" style="28" customWidth="1"/>
    <col min="14083" max="14083" width="50" style="28" customWidth="1"/>
    <col min="14084" max="14084" width="9.7109375" style="28" customWidth="1"/>
    <col min="14085" max="14085" width="10" style="28" customWidth="1"/>
    <col min="14086" max="14086" width="11.7109375" style="28" customWidth="1"/>
    <col min="14087" max="14088" width="11.85546875" style="28" customWidth="1"/>
    <col min="14089" max="14089" width="15.140625" style="28" customWidth="1"/>
    <col min="14090" max="14090" width="9.140625" style="28"/>
    <col min="14091" max="14091" width="10.85546875" style="28" bestFit="1" customWidth="1"/>
    <col min="14092" max="14337" width="9.140625" style="28"/>
    <col min="14338" max="14338" width="3.5703125" style="28" customWidth="1"/>
    <col min="14339" max="14339" width="50" style="28" customWidth="1"/>
    <col min="14340" max="14340" width="9.7109375" style="28" customWidth="1"/>
    <col min="14341" max="14341" width="10" style="28" customWidth="1"/>
    <col min="14342" max="14342" width="11.7109375" style="28" customWidth="1"/>
    <col min="14343" max="14344" width="11.85546875" style="28" customWidth="1"/>
    <col min="14345" max="14345" width="15.140625" style="28" customWidth="1"/>
    <col min="14346" max="14346" width="9.140625" style="28"/>
    <col min="14347" max="14347" width="10.85546875" style="28" bestFit="1" customWidth="1"/>
    <col min="14348" max="14593" width="9.140625" style="28"/>
    <col min="14594" max="14594" width="3.5703125" style="28" customWidth="1"/>
    <col min="14595" max="14595" width="50" style="28" customWidth="1"/>
    <col min="14596" max="14596" width="9.7109375" style="28" customWidth="1"/>
    <col min="14597" max="14597" width="10" style="28" customWidth="1"/>
    <col min="14598" max="14598" width="11.7109375" style="28" customWidth="1"/>
    <col min="14599" max="14600" width="11.85546875" style="28" customWidth="1"/>
    <col min="14601" max="14601" width="15.140625" style="28" customWidth="1"/>
    <col min="14602" max="14602" width="9.140625" style="28"/>
    <col min="14603" max="14603" width="10.85546875" style="28" bestFit="1" customWidth="1"/>
    <col min="14604" max="14849" width="9.140625" style="28"/>
    <col min="14850" max="14850" width="3.5703125" style="28" customWidth="1"/>
    <col min="14851" max="14851" width="50" style="28" customWidth="1"/>
    <col min="14852" max="14852" width="9.7109375" style="28" customWidth="1"/>
    <col min="14853" max="14853" width="10" style="28" customWidth="1"/>
    <col min="14854" max="14854" width="11.7109375" style="28" customWidth="1"/>
    <col min="14855" max="14856" width="11.85546875" style="28" customWidth="1"/>
    <col min="14857" max="14857" width="15.140625" style="28" customWidth="1"/>
    <col min="14858" max="14858" width="9.140625" style="28"/>
    <col min="14859" max="14859" width="10.85546875" style="28" bestFit="1" customWidth="1"/>
    <col min="14860" max="15105" width="9.140625" style="28"/>
    <col min="15106" max="15106" width="3.5703125" style="28" customWidth="1"/>
    <col min="15107" max="15107" width="50" style="28" customWidth="1"/>
    <col min="15108" max="15108" width="9.7109375" style="28" customWidth="1"/>
    <col min="15109" max="15109" width="10" style="28" customWidth="1"/>
    <col min="15110" max="15110" width="11.7109375" style="28" customWidth="1"/>
    <col min="15111" max="15112" width="11.85546875" style="28" customWidth="1"/>
    <col min="15113" max="15113" width="15.140625" style="28" customWidth="1"/>
    <col min="15114" max="15114" width="9.140625" style="28"/>
    <col min="15115" max="15115" width="10.85546875" style="28" bestFit="1" customWidth="1"/>
    <col min="15116" max="15361" width="9.140625" style="28"/>
    <col min="15362" max="15362" width="3.5703125" style="28" customWidth="1"/>
    <col min="15363" max="15363" width="50" style="28" customWidth="1"/>
    <col min="15364" max="15364" width="9.7109375" style="28" customWidth="1"/>
    <col min="15365" max="15365" width="10" style="28" customWidth="1"/>
    <col min="15366" max="15366" width="11.7109375" style="28" customWidth="1"/>
    <col min="15367" max="15368" width="11.85546875" style="28" customWidth="1"/>
    <col min="15369" max="15369" width="15.140625" style="28" customWidth="1"/>
    <col min="15370" max="15370" width="9.140625" style="28"/>
    <col min="15371" max="15371" width="10.85546875" style="28" bestFit="1" customWidth="1"/>
    <col min="15372" max="15617" width="9.140625" style="28"/>
    <col min="15618" max="15618" width="3.5703125" style="28" customWidth="1"/>
    <col min="15619" max="15619" width="50" style="28" customWidth="1"/>
    <col min="15620" max="15620" width="9.7109375" style="28" customWidth="1"/>
    <col min="15621" max="15621" width="10" style="28" customWidth="1"/>
    <col min="15622" max="15622" width="11.7109375" style="28" customWidth="1"/>
    <col min="15623" max="15624" width="11.85546875" style="28" customWidth="1"/>
    <col min="15625" max="15625" width="15.140625" style="28" customWidth="1"/>
    <col min="15626" max="15626" width="9.140625" style="28"/>
    <col min="15627" max="15627" width="10.85546875" style="28" bestFit="1" customWidth="1"/>
    <col min="15628" max="15873" width="9.140625" style="28"/>
    <col min="15874" max="15874" width="3.5703125" style="28" customWidth="1"/>
    <col min="15875" max="15875" width="50" style="28" customWidth="1"/>
    <col min="15876" max="15876" width="9.7109375" style="28" customWidth="1"/>
    <col min="15877" max="15877" width="10" style="28" customWidth="1"/>
    <col min="15878" max="15878" width="11.7109375" style="28" customWidth="1"/>
    <col min="15879" max="15880" width="11.85546875" style="28" customWidth="1"/>
    <col min="15881" max="15881" width="15.140625" style="28" customWidth="1"/>
    <col min="15882" max="15882" width="9.140625" style="28"/>
    <col min="15883" max="15883" width="10.85546875" style="28" bestFit="1" customWidth="1"/>
    <col min="15884" max="16129" width="9.140625" style="28"/>
    <col min="16130" max="16130" width="3.5703125" style="28" customWidth="1"/>
    <col min="16131" max="16131" width="50" style="28" customWidth="1"/>
    <col min="16132" max="16132" width="9.7109375" style="28" customWidth="1"/>
    <col min="16133" max="16133" width="10" style="28" customWidth="1"/>
    <col min="16134" max="16134" width="11.7109375" style="28" customWidth="1"/>
    <col min="16135" max="16136" width="11.85546875" style="28" customWidth="1"/>
    <col min="16137" max="16137" width="15.140625" style="28" customWidth="1"/>
    <col min="16138" max="16138" width="9.140625" style="28"/>
    <col min="16139" max="16139" width="10.85546875" style="28" bestFit="1" customWidth="1"/>
    <col min="16140" max="16384" width="9.140625" style="28"/>
  </cols>
  <sheetData>
    <row r="1" spans="1:20" ht="9.75" customHeight="1">
      <c r="A1" s="24"/>
      <c r="B1" s="25"/>
      <c r="C1" s="25"/>
      <c r="D1" s="25"/>
      <c r="E1" s="25"/>
      <c r="F1" s="25"/>
      <c r="G1" s="25"/>
      <c r="H1" s="26"/>
    </row>
    <row r="2" spans="1:20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20">
      <c r="A3" s="24"/>
      <c r="B3" s="25"/>
      <c r="C3" s="25"/>
      <c r="D3" s="29"/>
      <c r="E3" s="29"/>
      <c r="F3" s="25"/>
      <c r="G3" s="25"/>
      <c r="H3" s="26"/>
    </row>
    <row r="4" spans="1:20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20" ht="12.75" customHeight="1">
      <c r="A5" s="631" t="s">
        <v>398</v>
      </c>
      <c r="B5" s="631"/>
      <c r="C5" s="631"/>
      <c r="D5" s="631"/>
      <c r="E5" s="631"/>
      <c r="F5" s="631"/>
      <c r="G5" s="631"/>
      <c r="H5" s="631"/>
    </row>
    <row r="6" spans="1:20" ht="39.75" customHeight="1">
      <c r="A6" s="632" t="s">
        <v>399</v>
      </c>
      <c r="B6" s="632"/>
      <c r="C6" s="632"/>
      <c r="D6" s="632"/>
      <c r="E6" s="632"/>
      <c r="F6" s="632"/>
      <c r="G6" s="632"/>
      <c r="H6" s="632"/>
    </row>
    <row r="7" spans="1:20">
      <c r="A7" s="24"/>
      <c r="B7" s="25"/>
      <c r="C7" s="25"/>
      <c r="D7" s="30"/>
      <c r="E7" s="29"/>
      <c r="F7" s="25"/>
      <c r="G7" s="25"/>
      <c r="H7" s="26"/>
    </row>
    <row r="8" spans="1:20">
      <c r="A8" s="633" t="s">
        <v>176</v>
      </c>
      <c r="B8" s="633"/>
      <c r="C8" s="633"/>
      <c r="D8" s="633"/>
      <c r="E8" s="633"/>
      <c r="F8" s="633"/>
      <c r="G8" s="633"/>
      <c r="H8" s="633"/>
    </row>
    <row r="9" spans="1:20" ht="3.75" customHeight="1">
      <c r="A9" s="31"/>
      <c r="B9" s="31"/>
      <c r="C9" s="31"/>
      <c r="D9" s="31"/>
      <c r="E9" s="31"/>
      <c r="F9" s="31"/>
      <c r="G9" s="31"/>
      <c r="H9" s="32"/>
    </row>
    <row r="10" spans="1:20" ht="45" customHeight="1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</row>
    <row r="12" spans="1:20" ht="25.5" hidden="1">
      <c r="A12" s="629">
        <v>1</v>
      </c>
      <c r="B12" s="40" t="s">
        <v>185</v>
      </c>
      <c r="C12" s="40"/>
      <c r="D12" s="34">
        <v>21101</v>
      </c>
      <c r="E12" s="41" t="s">
        <v>186</v>
      </c>
      <c r="F12" s="42"/>
      <c r="G12" s="42"/>
      <c r="H12" s="43"/>
    </row>
    <row r="13" spans="1:20" hidden="1">
      <c r="A13" s="629"/>
      <c r="B13" s="44"/>
      <c r="C13" s="44"/>
      <c r="D13" s="37"/>
      <c r="E13" s="45"/>
      <c r="F13" s="46"/>
      <c r="G13" s="42"/>
      <c r="H13" s="43"/>
    </row>
    <row r="14" spans="1:20" ht="21" customHeight="1">
      <c r="A14" s="634">
        <v>1</v>
      </c>
      <c r="B14" s="47" t="s">
        <v>187</v>
      </c>
      <c r="C14" s="35">
        <v>111</v>
      </c>
      <c r="D14" s="34">
        <v>211020</v>
      </c>
      <c r="E14" s="34" t="s">
        <v>186</v>
      </c>
      <c r="F14" s="36">
        <f>H14/G14</f>
        <v>942026.5</v>
      </c>
      <c r="G14" s="48">
        <v>12</v>
      </c>
      <c r="H14" s="43">
        <v>11304318</v>
      </c>
    </row>
    <row r="15" spans="1:20">
      <c r="A15" s="634"/>
      <c r="B15" s="49" t="s">
        <v>188</v>
      </c>
      <c r="C15" s="49"/>
      <c r="D15" s="50"/>
      <c r="E15" s="50"/>
      <c r="F15" s="51"/>
      <c r="G15" s="52"/>
      <c r="H15" s="53">
        <f>H14</f>
        <v>11304318</v>
      </c>
      <c r="J15" s="54"/>
      <c r="L15" s="55"/>
    </row>
    <row r="16" spans="1:20">
      <c r="A16" s="24"/>
      <c r="B16" s="25"/>
      <c r="C16" s="25"/>
      <c r="D16" s="30"/>
      <c r="E16" s="29"/>
      <c r="F16" s="25"/>
      <c r="G16" s="25"/>
      <c r="H16" s="26"/>
    </row>
    <row r="17" spans="1:27">
      <c r="A17" s="633" t="s">
        <v>189</v>
      </c>
      <c r="B17" s="633"/>
      <c r="C17" s="633"/>
      <c r="D17" s="633"/>
      <c r="E17" s="633"/>
      <c r="F17" s="633"/>
      <c r="G17" s="633"/>
      <c r="H17" s="633"/>
      <c r="K17" s="28"/>
    </row>
    <row r="18" spans="1:27" ht="3.75" customHeight="1">
      <c r="A18" s="31"/>
      <c r="B18" s="31"/>
      <c r="C18" s="31"/>
      <c r="D18" s="31"/>
      <c r="E18" s="31"/>
      <c r="F18" s="31"/>
      <c r="G18" s="31"/>
      <c r="H18" s="32"/>
      <c r="K18" s="28"/>
    </row>
    <row r="19" spans="1:27" ht="42.75" customHeight="1">
      <c r="A19" s="33" t="s">
        <v>190</v>
      </c>
      <c r="B19" s="34" t="s">
        <v>178</v>
      </c>
      <c r="C19" s="35" t="s">
        <v>179</v>
      </c>
      <c r="D19" s="35" t="s">
        <v>180</v>
      </c>
      <c r="E19" s="35" t="s">
        <v>181</v>
      </c>
      <c r="F19" s="35" t="s">
        <v>183</v>
      </c>
      <c r="G19" s="35" t="s">
        <v>191</v>
      </c>
      <c r="H19" s="36" t="s">
        <v>192</v>
      </c>
      <c r="K19" s="28"/>
    </row>
    <row r="20" spans="1:27">
      <c r="A20" s="37">
        <v>1</v>
      </c>
      <c r="B20" s="37">
        <v>2</v>
      </c>
      <c r="C20" s="37">
        <v>3</v>
      </c>
      <c r="D20" s="37">
        <v>4</v>
      </c>
      <c r="E20" s="37">
        <v>5</v>
      </c>
      <c r="F20" s="37">
        <v>6</v>
      </c>
      <c r="G20" s="37">
        <v>7</v>
      </c>
      <c r="H20" s="39">
        <v>8</v>
      </c>
      <c r="K20" s="28"/>
    </row>
    <row r="21" spans="1:27">
      <c r="A21" s="56" t="s">
        <v>193</v>
      </c>
      <c r="B21" s="57" t="s">
        <v>194</v>
      </c>
      <c r="C21" s="33">
        <v>119</v>
      </c>
      <c r="D21" s="58">
        <v>213000</v>
      </c>
      <c r="E21" s="34" t="s">
        <v>195</v>
      </c>
      <c r="F21" s="59">
        <v>12</v>
      </c>
      <c r="G21" s="60">
        <f>H21/F21</f>
        <v>284492</v>
      </c>
      <c r="H21" s="43">
        <v>3413904</v>
      </c>
    </row>
    <row r="22" spans="1:27">
      <c r="A22" s="50"/>
      <c r="B22" s="49" t="s">
        <v>188</v>
      </c>
      <c r="C22" s="49"/>
      <c r="D22" s="50"/>
      <c r="E22" s="61"/>
      <c r="F22" s="62"/>
      <c r="G22" s="62"/>
      <c r="H22" s="53">
        <f>H21</f>
        <v>3413904</v>
      </c>
      <c r="J22" s="54"/>
      <c r="K22" s="54"/>
    </row>
    <row r="23" spans="1:27" ht="13.5" customHeight="1">
      <c r="A23" s="24"/>
      <c r="B23" s="25"/>
      <c r="C23" s="25"/>
      <c r="D23" s="25"/>
      <c r="E23" s="25"/>
      <c r="F23" s="25"/>
      <c r="G23" s="25"/>
      <c r="H23" s="26"/>
    </row>
    <row r="24" spans="1:27" ht="15" customHeight="1">
      <c r="A24" s="630" t="s">
        <v>196</v>
      </c>
      <c r="B24" s="635"/>
      <c r="C24" s="635"/>
      <c r="D24" s="635"/>
      <c r="E24" s="635"/>
      <c r="F24" s="635"/>
      <c r="G24" s="635"/>
      <c r="H24" s="635"/>
    </row>
    <row r="25" spans="1:27" ht="4.5" customHeight="1">
      <c r="A25" s="24"/>
      <c r="B25" s="25"/>
      <c r="C25" s="25"/>
      <c r="D25" s="25"/>
      <c r="E25" s="25"/>
      <c r="F25" s="25"/>
      <c r="G25" s="25"/>
      <c r="H25" s="26"/>
    </row>
    <row r="26" spans="1:27" ht="32.25" customHeight="1">
      <c r="A26" s="35" t="s">
        <v>190</v>
      </c>
      <c r="B26" s="63" t="s">
        <v>178</v>
      </c>
      <c r="C26" s="35" t="s">
        <v>179</v>
      </c>
      <c r="D26" s="63"/>
      <c r="E26" s="35" t="s">
        <v>197</v>
      </c>
      <c r="F26" s="35" t="s">
        <v>198</v>
      </c>
      <c r="G26" s="35" t="s">
        <v>199</v>
      </c>
      <c r="H26" s="36" t="s">
        <v>184</v>
      </c>
      <c r="I26" s="411" t="s">
        <v>643</v>
      </c>
      <c r="J26" s="411" t="s">
        <v>644</v>
      </c>
      <c r="K26" s="411" t="s">
        <v>641</v>
      </c>
      <c r="L26" s="411" t="s">
        <v>642</v>
      </c>
      <c r="M26" s="411" t="s">
        <v>645</v>
      </c>
      <c r="N26" s="411" t="s">
        <v>646</v>
      </c>
      <c r="O26" s="411" t="s">
        <v>647</v>
      </c>
      <c r="P26" s="411" t="s">
        <v>648</v>
      </c>
      <c r="Q26" s="411" t="s">
        <v>649</v>
      </c>
      <c r="R26" s="411" t="s">
        <v>650</v>
      </c>
      <c r="S26" s="411" t="s">
        <v>651</v>
      </c>
      <c r="T26" s="411" t="s">
        <v>652</v>
      </c>
      <c r="U26" s="419" t="s">
        <v>653</v>
      </c>
      <c r="V26" s="417"/>
      <c r="W26" s="438"/>
      <c r="X26" s="417"/>
      <c r="Y26" s="443"/>
      <c r="Z26" s="419" t="s">
        <v>653</v>
      </c>
      <c r="AA26" s="423" t="s">
        <v>654</v>
      </c>
    </row>
    <row r="27" spans="1:27">
      <c r="A27" s="34">
        <v>1</v>
      </c>
      <c r="B27" s="34">
        <v>2</v>
      </c>
      <c r="C27" s="63">
        <v>3</v>
      </c>
      <c r="D27" s="63">
        <v>4</v>
      </c>
      <c r="E27" s="34">
        <v>5</v>
      </c>
      <c r="F27" s="34">
        <v>6</v>
      </c>
      <c r="G27" s="34">
        <v>7</v>
      </c>
      <c r="H27" s="59">
        <v>8</v>
      </c>
      <c r="I27" s="411"/>
      <c r="J27" s="411"/>
      <c r="K27" s="411"/>
      <c r="L27" s="129"/>
      <c r="M27" s="129"/>
      <c r="N27" s="129"/>
      <c r="O27" s="129"/>
      <c r="P27" s="129"/>
      <c r="Q27" s="129"/>
      <c r="R27" s="129"/>
      <c r="S27" s="129"/>
      <c r="T27" s="129"/>
      <c r="U27" s="419"/>
      <c r="V27" s="417"/>
      <c r="W27" s="438"/>
      <c r="X27" s="417"/>
      <c r="Y27" s="443"/>
      <c r="Z27" s="419"/>
      <c r="AA27" s="425"/>
    </row>
    <row r="28" spans="1:27">
      <c r="A28" s="64" t="s">
        <v>193</v>
      </c>
      <c r="B28" s="65" t="s">
        <v>200</v>
      </c>
      <c r="C28" s="66" t="s">
        <v>70</v>
      </c>
      <c r="D28" s="34">
        <v>214000</v>
      </c>
      <c r="E28" s="67"/>
      <c r="F28" s="68"/>
      <c r="G28" s="68"/>
      <c r="H28" s="69"/>
      <c r="I28" s="411"/>
      <c r="J28" s="411"/>
      <c r="K28" s="411"/>
      <c r="L28" s="129"/>
      <c r="M28" s="129"/>
      <c r="N28" s="129"/>
      <c r="O28" s="129"/>
      <c r="P28" s="129"/>
      <c r="Q28" s="129"/>
      <c r="R28" s="129"/>
      <c r="S28" s="129"/>
      <c r="T28" s="129"/>
      <c r="U28" s="419"/>
      <c r="V28" s="417"/>
      <c r="W28" s="438"/>
      <c r="X28" s="417"/>
      <c r="Y28" s="443"/>
      <c r="Z28" s="419"/>
      <c r="AA28" s="425"/>
    </row>
    <row r="29" spans="1:27" ht="15.75" customHeight="1">
      <c r="A29" s="64"/>
      <c r="B29" s="70" t="s">
        <v>400</v>
      </c>
      <c r="C29" s="70"/>
      <c r="D29" s="63"/>
      <c r="E29" s="34">
        <v>1</v>
      </c>
      <c r="F29" s="34">
        <v>1</v>
      </c>
      <c r="G29" s="71">
        <f>H29/2</f>
        <v>42500</v>
      </c>
      <c r="H29" s="72">
        <v>85000</v>
      </c>
      <c r="I29" s="411"/>
      <c r="J29" s="411"/>
      <c r="K29" s="411"/>
      <c r="L29" s="129"/>
      <c r="M29" s="129"/>
      <c r="N29" s="129"/>
      <c r="O29" s="129"/>
      <c r="P29" s="129"/>
      <c r="Q29" s="129"/>
      <c r="R29" s="129"/>
      <c r="S29" s="129"/>
      <c r="T29" s="129"/>
      <c r="U29" s="420">
        <f>SUM(H29:T29)</f>
        <v>85000</v>
      </c>
      <c r="V29" s="417"/>
      <c r="W29" s="438"/>
      <c r="X29" s="417"/>
      <c r="Y29" s="443"/>
      <c r="Z29" s="419">
        <f>SUM(V29:Y29)</f>
        <v>0</v>
      </c>
      <c r="AA29" s="426">
        <f>U29-Z29</f>
        <v>85000</v>
      </c>
    </row>
    <row r="30" spans="1:27" s="466" customFormat="1" ht="13.5">
      <c r="A30" s="99"/>
      <c r="B30" s="74" t="s">
        <v>188</v>
      </c>
      <c r="C30" s="74"/>
      <c r="D30" s="116"/>
      <c r="E30" s="99"/>
      <c r="F30" s="99"/>
      <c r="G30" s="470"/>
      <c r="H30" s="53">
        <f>H29</f>
        <v>85000</v>
      </c>
      <c r="I30" s="467"/>
      <c r="J30" s="467"/>
      <c r="K30" s="467"/>
      <c r="L30" s="462"/>
      <c r="M30" s="462"/>
      <c r="N30" s="462"/>
      <c r="O30" s="462"/>
      <c r="P30" s="462"/>
      <c r="Q30" s="462"/>
      <c r="R30" s="462"/>
      <c r="S30" s="462"/>
      <c r="T30" s="462"/>
      <c r="U30" s="463">
        <f>SUM(U29)</f>
        <v>85000</v>
      </c>
      <c r="V30" s="463"/>
      <c r="W30" s="464"/>
      <c r="X30" s="463"/>
      <c r="Y30" s="465"/>
      <c r="Z30" s="462">
        <f>SUM(Z29)</f>
        <v>0</v>
      </c>
      <c r="AA30" s="462">
        <f>SUM(AA29)</f>
        <v>85000</v>
      </c>
    </row>
    <row r="31" spans="1:27">
      <c r="A31" s="24"/>
      <c r="B31" s="25"/>
      <c r="C31" s="25"/>
      <c r="D31" s="25"/>
      <c r="E31" s="25"/>
      <c r="F31" s="25"/>
      <c r="G31" s="25"/>
      <c r="H31" s="26"/>
      <c r="J31" s="28"/>
      <c r="K31" s="28"/>
    </row>
    <row r="32" spans="1:27">
      <c r="A32" s="25"/>
      <c r="B32" s="29"/>
      <c r="C32" s="29"/>
      <c r="D32" s="29" t="s">
        <v>202</v>
      </c>
      <c r="E32" s="29"/>
      <c r="F32" s="84"/>
      <c r="G32" s="84"/>
      <c r="H32" s="26"/>
      <c r="J32" s="28"/>
      <c r="K32" s="28"/>
    </row>
    <row r="33" spans="1:27" ht="6.75" customHeight="1">
      <c r="A33" s="24"/>
      <c r="B33" s="85"/>
      <c r="C33" s="85"/>
      <c r="D33" s="25"/>
      <c r="E33" s="25"/>
      <c r="F33" s="25"/>
      <c r="G33" s="25"/>
      <c r="H33" s="26"/>
      <c r="J33" s="28"/>
      <c r="K33" s="28"/>
    </row>
    <row r="34" spans="1:27" ht="36" customHeight="1">
      <c r="A34" s="35" t="s">
        <v>177</v>
      </c>
      <c r="B34" s="66" t="s">
        <v>178</v>
      </c>
      <c r="C34" s="35" t="s">
        <v>179</v>
      </c>
      <c r="D34" s="35" t="s">
        <v>180</v>
      </c>
      <c r="E34" s="35" t="s">
        <v>181</v>
      </c>
      <c r="F34" s="35" t="s">
        <v>203</v>
      </c>
      <c r="G34" s="35" t="s">
        <v>204</v>
      </c>
      <c r="H34" s="36" t="s">
        <v>184</v>
      </c>
      <c r="I34" s="411" t="s">
        <v>643</v>
      </c>
      <c r="J34" s="411" t="s">
        <v>644</v>
      </c>
      <c r="K34" s="411" t="s">
        <v>641</v>
      </c>
      <c r="L34" s="411" t="s">
        <v>642</v>
      </c>
      <c r="M34" s="411" t="s">
        <v>645</v>
      </c>
      <c r="N34" s="411" t="s">
        <v>646</v>
      </c>
      <c r="O34" s="411" t="s">
        <v>647</v>
      </c>
      <c r="P34" s="411" t="s">
        <v>648</v>
      </c>
      <c r="Q34" s="411" t="s">
        <v>649</v>
      </c>
      <c r="R34" s="411" t="s">
        <v>650</v>
      </c>
      <c r="S34" s="411" t="s">
        <v>651</v>
      </c>
      <c r="T34" s="411" t="s">
        <v>652</v>
      </c>
      <c r="U34" s="419" t="s">
        <v>653</v>
      </c>
      <c r="V34" s="417"/>
      <c r="W34" s="438"/>
      <c r="X34" s="417"/>
      <c r="Y34" s="443"/>
      <c r="Z34" s="419" t="s">
        <v>653</v>
      </c>
      <c r="AA34" s="425" t="s">
        <v>654</v>
      </c>
    </row>
    <row r="35" spans="1:27">
      <c r="A35" s="34">
        <v>1</v>
      </c>
      <c r="B35" s="34">
        <v>2</v>
      </c>
      <c r="C35" s="34">
        <v>3</v>
      </c>
      <c r="D35" s="34">
        <v>4</v>
      </c>
      <c r="E35" s="34">
        <v>5</v>
      </c>
      <c r="F35" s="34">
        <v>6</v>
      </c>
      <c r="G35" s="34">
        <v>7</v>
      </c>
      <c r="H35" s="59">
        <v>8</v>
      </c>
      <c r="I35" s="411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419"/>
      <c r="V35" s="417"/>
      <c r="W35" s="438"/>
      <c r="X35" s="417"/>
      <c r="Y35" s="443"/>
      <c r="Z35" s="419"/>
      <c r="AA35" s="425"/>
    </row>
    <row r="36" spans="1:27">
      <c r="A36" s="34">
        <v>1</v>
      </c>
      <c r="B36" s="86" t="s">
        <v>401</v>
      </c>
      <c r="C36" s="66" t="s">
        <v>70</v>
      </c>
      <c r="D36" s="34">
        <v>222000</v>
      </c>
      <c r="E36" s="34" t="s">
        <v>206</v>
      </c>
      <c r="F36" s="34">
        <v>3</v>
      </c>
      <c r="G36" s="87">
        <f>H36/F36</f>
        <v>3333.3333333333335</v>
      </c>
      <c r="H36" s="72">
        <v>10000</v>
      </c>
      <c r="I36" s="411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420">
        <f>SUM(H36:T36)</f>
        <v>10000</v>
      </c>
      <c r="V36" s="417"/>
      <c r="W36" s="438"/>
      <c r="X36" s="417"/>
      <c r="Y36" s="443"/>
      <c r="Z36" s="419">
        <f>SUM(V36:Y36)</f>
        <v>0</v>
      </c>
      <c r="AA36" s="426">
        <f>U36-Z36</f>
        <v>10000</v>
      </c>
    </row>
    <row r="37" spans="1:27" ht="25.5">
      <c r="A37" s="34">
        <v>2</v>
      </c>
      <c r="B37" s="86" t="s">
        <v>402</v>
      </c>
      <c r="C37" s="66" t="s">
        <v>73</v>
      </c>
      <c r="D37" s="34">
        <v>222000</v>
      </c>
      <c r="E37" s="34" t="s">
        <v>195</v>
      </c>
      <c r="F37" s="34">
        <v>9</v>
      </c>
      <c r="G37" s="87">
        <f>H37/F37</f>
        <v>304331.33333333331</v>
      </c>
      <c r="H37" s="72">
        <v>2738982</v>
      </c>
      <c r="I37" s="411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420">
        <f>SUM(H37:T37)</f>
        <v>2738982</v>
      </c>
      <c r="V37" s="417">
        <v>593503.68000000005</v>
      </c>
      <c r="W37" s="447" t="s">
        <v>659</v>
      </c>
      <c r="X37" s="417"/>
      <c r="Y37" s="443"/>
      <c r="Z37" s="419">
        <f>SUM(V37:Y37)</f>
        <v>593503.68000000005</v>
      </c>
      <c r="AA37" s="426">
        <f>U37-Z37</f>
        <v>2145478.3199999998</v>
      </c>
    </row>
    <row r="38" spans="1:27" hidden="1">
      <c r="A38" s="34">
        <v>3</v>
      </c>
      <c r="B38" s="86" t="s">
        <v>403</v>
      </c>
      <c r="C38" s="66" t="s">
        <v>73</v>
      </c>
      <c r="D38" s="34">
        <v>222000</v>
      </c>
      <c r="E38" s="34" t="s">
        <v>206</v>
      </c>
      <c r="F38" s="34">
        <v>1</v>
      </c>
      <c r="G38" s="87">
        <f>H38/F38</f>
        <v>0</v>
      </c>
      <c r="H38" s="72">
        <v>0</v>
      </c>
      <c r="I38" s="411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420">
        <f t="shared" ref="U38:U40" si="0">SUM(H38:T38)</f>
        <v>0</v>
      </c>
      <c r="V38" s="417"/>
      <c r="W38" s="438"/>
      <c r="X38" s="417"/>
      <c r="Y38" s="443"/>
      <c r="Z38" s="419">
        <f t="shared" ref="Z38:Z40" si="1">SUM(V38:Y38)</f>
        <v>0</v>
      </c>
      <c r="AA38" s="426">
        <f t="shared" ref="AA38:AA40" si="2">U38-Z38</f>
        <v>0</v>
      </c>
    </row>
    <row r="39" spans="1:27">
      <c r="A39" s="34">
        <v>3</v>
      </c>
      <c r="B39" s="86" t="s">
        <v>404</v>
      </c>
      <c r="C39" s="66" t="s">
        <v>73</v>
      </c>
      <c r="D39" s="34">
        <v>222000</v>
      </c>
      <c r="E39" s="34" t="s">
        <v>206</v>
      </c>
      <c r="F39" s="34">
        <v>1</v>
      </c>
      <c r="G39" s="87">
        <f>H39/F39</f>
        <v>700</v>
      </c>
      <c r="H39" s="72">
        <v>700</v>
      </c>
      <c r="I39" s="411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420">
        <f t="shared" si="0"/>
        <v>700</v>
      </c>
      <c r="V39" s="417"/>
      <c r="W39" s="438"/>
      <c r="X39" s="417"/>
      <c r="Y39" s="443"/>
      <c r="Z39" s="419">
        <f t="shared" si="1"/>
        <v>0</v>
      </c>
      <c r="AA39" s="426">
        <f t="shared" si="2"/>
        <v>700</v>
      </c>
    </row>
    <row r="40" spans="1:27">
      <c r="A40" s="34">
        <v>4</v>
      </c>
      <c r="B40" s="86" t="s">
        <v>205</v>
      </c>
      <c r="C40" s="66" t="s">
        <v>73</v>
      </c>
      <c r="D40" s="34">
        <v>222000</v>
      </c>
      <c r="E40" s="34" t="s">
        <v>206</v>
      </c>
      <c r="F40" s="34">
        <v>1</v>
      </c>
      <c r="G40" s="87">
        <f>H40/F40</f>
        <v>21000</v>
      </c>
      <c r="H40" s="72">
        <v>21000</v>
      </c>
      <c r="I40" s="411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420">
        <f t="shared" si="0"/>
        <v>21000</v>
      </c>
      <c r="V40" s="417"/>
      <c r="W40" s="438"/>
      <c r="X40" s="417"/>
      <c r="Y40" s="443"/>
      <c r="Z40" s="419">
        <f t="shared" si="1"/>
        <v>0</v>
      </c>
      <c r="AA40" s="426">
        <f t="shared" si="2"/>
        <v>21000</v>
      </c>
    </row>
    <row r="41" spans="1:27" s="466" customFormat="1" ht="13.5">
      <c r="A41" s="88"/>
      <c r="B41" s="88" t="s">
        <v>188</v>
      </c>
      <c r="C41" s="88"/>
      <c r="D41" s="469"/>
      <c r="E41" s="469"/>
      <c r="F41" s="469"/>
      <c r="G41" s="469"/>
      <c r="H41" s="90">
        <f>SUM(H36:H40)</f>
        <v>2770682</v>
      </c>
      <c r="I41" s="467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3">
        <f>SUM(U36:U40)</f>
        <v>2770682</v>
      </c>
      <c r="V41" s="463"/>
      <c r="W41" s="464"/>
      <c r="X41" s="463"/>
      <c r="Y41" s="465"/>
      <c r="Z41" s="462"/>
      <c r="AA41" s="463">
        <f>SUM(AA36:AA40)</f>
        <v>2177178.3199999998</v>
      </c>
    </row>
    <row r="42" spans="1:27">
      <c r="A42" s="24"/>
      <c r="B42" s="25"/>
      <c r="C42" s="25"/>
      <c r="D42" s="25"/>
      <c r="E42" s="25"/>
      <c r="F42" s="25"/>
      <c r="G42" s="25"/>
      <c r="H42" s="26"/>
      <c r="J42" s="28"/>
      <c r="K42" s="28"/>
    </row>
    <row r="43" spans="1:27" ht="12" customHeight="1">
      <c r="A43" s="633" t="s">
        <v>405</v>
      </c>
      <c r="B43" s="633"/>
      <c r="C43" s="633"/>
      <c r="D43" s="633"/>
      <c r="E43" s="633"/>
      <c r="F43" s="633"/>
      <c r="G43" s="633"/>
      <c r="H43" s="633"/>
    </row>
    <row r="44" spans="1:27" ht="8.25" customHeight="1">
      <c r="A44" s="31"/>
      <c r="B44" s="31"/>
      <c r="C44" s="31"/>
      <c r="D44" s="31"/>
      <c r="E44" s="31"/>
      <c r="F44" s="31"/>
      <c r="G44" s="31"/>
      <c r="H44" s="32"/>
    </row>
    <row r="45" spans="1:27" ht="12" customHeight="1">
      <c r="A45" s="35" t="s">
        <v>177</v>
      </c>
      <c r="B45" s="35" t="s">
        <v>406</v>
      </c>
      <c r="C45" s="35" t="s">
        <v>179</v>
      </c>
      <c r="D45" s="35" t="s">
        <v>180</v>
      </c>
      <c r="E45" s="35" t="s">
        <v>407</v>
      </c>
      <c r="F45" s="35" t="s">
        <v>408</v>
      </c>
      <c r="G45" s="35" t="s">
        <v>409</v>
      </c>
      <c r="H45" s="36" t="s">
        <v>184</v>
      </c>
      <c r="I45" s="411" t="s">
        <v>643</v>
      </c>
      <c r="J45" s="411" t="s">
        <v>644</v>
      </c>
      <c r="K45" s="411" t="s">
        <v>641</v>
      </c>
      <c r="L45" s="411" t="s">
        <v>642</v>
      </c>
      <c r="M45" s="411" t="s">
        <v>645</v>
      </c>
      <c r="N45" s="411" t="s">
        <v>646</v>
      </c>
      <c r="O45" s="411" t="s">
        <v>647</v>
      </c>
      <c r="P45" s="411" t="s">
        <v>648</v>
      </c>
      <c r="Q45" s="411" t="s">
        <v>649</v>
      </c>
      <c r="R45" s="411" t="s">
        <v>650</v>
      </c>
      <c r="S45" s="411" t="s">
        <v>651</v>
      </c>
      <c r="T45" s="411" t="s">
        <v>652</v>
      </c>
      <c r="U45" s="419" t="s">
        <v>653</v>
      </c>
      <c r="V45" s="417"/>
      <c r="W45" s="438"/>
      <c r="X45" s="417"/>
      <c r="Y45" s="443"/>
      <c r="Z45" s="419" t="s">
        <v>653</v>
      </c>
      <c r="AA45" s="425" t="s">
        <v>654</v>
      </c>
    </row>
    <row r="46" spans="1:27" ht="12" customHeight="1">
      <c r="A46" s="37">
        <v>1</v>
      </c>
      <c r="B46" s="37">
        <v>2</v>
      </c>
      <c r="C46" s="34">
        <v>3</v>
      </c>
      <c r="D46" s="37">
        <v>4</v>
      </c>
      <c r="E46" s="37">
        <v>5</v>
      </c>
      <c r="F46" s="37">
        <v>6</v>
      </c>
      <c r="G46" s="37">
        <v>7</v>
      </c>
      <c r="H46" s="39">
        <v>8</v>
      </c>
      <c r="J46" s="411"/>
      <c r="K46" s="411"/>
      <c r="L46" s="129"/>
      <c r="M46" s="129"/>
      <c r="N46" s="129"/>
      <c r="O46" s="129"/>
      <c r="P46" s="129"/>
      <c r="Q46" s="129"/>
      <c r="R46" s="129"/>
      <c r="S46" s="129"/>
      <c r="T46" s="129"/>
      <c r="U46" s="419"/>
      <c r="V46" s="427" t="s">
        <v>640</v>
      </c>
      <c r="W46" s="438"/>
      <c r="X46" s="417"/>
      <c r="Y46" s="443"/>
      <c r="Z46" s="419"/>
      <c r="AA46" s="425"/>
    </row>
    <row r="47" spans="1:27" ht="12" customHeight="1">
      <c r="A47" s="56">
        <v>1</v>
      </c>
      <c r="B47" s="57" t="s">
        <v>410</v>
      </c>
      <c r="C47" s="37">
        <v>247</v>
      </c>
      <c r="D47" s="37">
        <v>223020</v>
      </c>
      <c r="E47" s="37" t="s">
        <v>411</v>
      </c>
      <c r="F47" s="158">
        <f>H47/G47</f>
        <v>2108135.0762527236</v>
      </c>
      <c r="G47" s="71">
        <v>4.59</v>
      </c>
      <c r="H47" s="69">
        <v>9676340</v>
      </c>
      <c r="J47" s="427"/>
      <c r="K47" s="411"/>
      <c r="L47" s="129"/>
      <c r="M47" s="129"/>
      <c r="N47" s="129"/>
      <c r="O47" s="129"/>
      <c r="P47" s="129"/>
      <c r="Q47" s="129"/>
      <c r="R47" s="129"/>
      <c r="S47" s="129"/>
      <c r="T47" s="129"/>
      <c r="U47" s="430">
        <f>SUM(H47:T47)</f>
        <v>9676340</v>
      </c>
      <c r="V47" s="427">
        <v>8875734.1199999992</v>
      </c>
      <c r="W47" s="438" t="s">
        <v>664</v>
      </c>
      <c r="X47" s="417"/>
      <c r="Y47" s="443"/>
      <c r="Z47" s="430">
        <f>SUM(V47:Y47)</f>
        <v>8875734.1199999992</v>
      </c>
      <c r="AA47" s="431">
        <f>U47-Z47</f>
        <v>800605.88000000082</v>
      </c>
    </row>
    <row r="48" spans="1:27" ht="12" customHeight="1">
      <c r="A48" s="56">
        <v>2</v>
      </c>
      <c r="B48" s="57" t="s">
        <v>412</v>
      </c>
      <c r="C48" s="37">
        <v>244</v>
      </c>
      <c r="D48" s="37">
        <v>223030</v>
      </c>
      <c r="E48" s="37"/>
      <c r="F48" s="228"/>
      <c r="G48" s="228"/>
      <c r="H48" s="69">
        <f>H51+H52+H50</f>
        <v>7489698</v>
      </c>
      <c r="J48" s="428"/>
      <c r="K48" s="411"/>
      <c r="L48" s="129"/>
      <c r="M48" s="129"/>
      <c r="N48" s="129"/>
      <c r="O48" s="129"/>
      <c r="P48" s="129"/>
      <c r="Q48" s="129"/>
      <c r="R48" s="129"/>
      <c r="S48" s="129"/>
      <c r="T48" s="129"/>
      <c r="U48" s="430">
        <f t="shared" ref="U48:U53" si="3">SUM(H48:T48)</f>
        <v>7489698</v>
      </c>
      <c r="V48" s="432">
        <f>SUM(V51:V52)</f>
        <v>5691801.1300000008</v>
      </c>
      <c r="W48" s="439" t="s">
        <v>665</v>
      </c>
      <c r="X48" s="433"/>
      <c r="Y48" s="444"/>
      <c r="Z48" s="430">
        <f>SUM(V48:Y48)</f>
        <v>5691801.1300000008</v>
      </c>
      <c r="AA48" s="431">
        <f>U48-Z48</f>
        <v>1797896.8699999992</v>
      </c>
    </row>
    <row r="49" spans="1:27" ht="12" customHeight="1">
      <c r="A49" s="37"/>
      <c r="B49" s="45" t="s">
        <v>413</v>
      </c>
      <c r="C49" s="37"/>
      <c r="D49" s="37"/>
      <c r="E49" s="37"/>
      <c r="F49" s="229"/>
      <c r="G49" s="228"/>
      <c r="H49" s="72"/>
      <c r="J49" s="411"/>
      <c r="K49" s="411"/>
      <c r="L49" s="129"/>
      <c r="M49" s="129"/>
      <c r="N49" s="129"/>
      <c r="O49" s="129"/>
      <c r="P49" s="129"/>
      <c r="Q49" s="129"/>
      <c r="R49" s="129"/>
      <c r="S49" s="129"/>
      <c r="T49" s="129"/>
      <c r="U49" s="420">
        <f t="shared" si="3"/>
        <v>0</v>
      </c>
      <c r="V49" s="427"/>
      <c r="W49" s="438"/>
      <c r="X49" s="417"/>
      <c r="Y49" s="443"/>
      <c r="Z49" s="420">
        <f t="shared" ref="Z49:Z51" si="4">SUM(V49:Y49)</f>
        <v>0</v>
      </c>
      <c r="AA49" s="426">
        <f t="shared" ref="AA49:AA51" si="5">U49-Z49</f>
        <v>0</v>
      </c>
    </row>
    <row r="50" spans="1:27" s="387" customFormat="1" ht="12" customHeight="1">
      <c r="A50" s="395"/>
      <c r="B50" s="396" t="s">
        <v>626</v>
      </c>
      <c r="C50" s="395"/>
      <c r="D50" s="395"/>
      <c r="E50" s="395" t="s">
        <v>415</v>
      </c>
      <c r="F50" s="402">
        <v>149.90259079568946</v>
      </c>
      <c r="G50" s="407">
        <v>9164.9449999999997</v>
      </c>
      <c r="H50" s="406">
        <v>2342850</v>
      </c>
      <c r="J50" s="427"/>
      <c r="K50" s="429"/>
      <c r="L50" s="129"/>
      <c r="M50" s="129"/>
      <c r="N50" s="129"/>
      <c r="O50" s="129"/>
      <c r="P50" s="129"/>
      <c r="Q50" s="129"/>
      <c r="R50" s="129"/>
      <c r="S50" s="129"/>
      <c r="T50" s="129"/>
      <c r="U50" s="420">
        <f t="shared" si="3"/>
        <v>2342850</v>
      </c>
      <c r="V50" s="434"/>
      <c r="W50" s="438"/>
      <c r="X50" s="417"/>
      <c r="Y50" s="443"/>
      <c r="Z50" s="420">
        <f t="shared" si="4"/>
        <v>0</v>
      </c>
      <c r="AA50" s="426">
        <f t="shared" si="5"/>
        <v>2342850</v>
      </c>
    </row>
    <row r="51" spans="1:27" ht="12.75" customHeight="1">
      <c r="A51" s="395"/>
      <c r="B51" s="396" t="s">
        <v>416</v>
      </c>
      <c r="C51" s="395"/>
      <c r="D51" s="395"/>
      <c r="E51" s="395" t="s">
        <v>627</v>
      </c>
      <c r="F51" s="402">
        <v>876.75043918615143</v>
      </c>
      <c r="G51" s="408">
        <v>9119.14</v>
      </c>
      <c r="H51" s="406">
        <v>3431232</v>
      </c>
      <c r="J51" s="427"/>
      <c r="K51" s="429"/>
      <c r="L51" s="129"/>
      <c r="M51" s="129"/>
      <c r="N51" s="129"/>
      <c r="O51" s="129"/>
      <c r="P51" s="129"/>
      <c r="Q51" s="129"/>
      <c r="R51" s="129"/>
      <c r="S51" s="129"/>
      <c r="T51" s="129"/>
      <c r="U51" s="420">
        <f t="shared" si="3"/>
        <v>3431232</v>
      </c>
      <c r="V51" s="435">
        <v>2261651.4500000002</v>
      </c>
      <c r="W51" s="438" t="s">
        <v>663</v>
      </c>
      <c r="X51" s="417"/>
      <c r="Y51" s="443"/>
      <c r="Z51" s="420">
        <f t="shared" si="4"/>
        <v>2261651.4500000002</v>
      </c>
      <c r="AA51" s="426">
        <f t="shared" si="5"/>
        <v>1169580.5499999998</v>
      </c>
    </row>
    <row r="52" spans="1:27" ht="12" customHeight="1">
      <c r="A52" s="395"/>
      <c r="B52" s="396" t="s">
        <v>414</v>
      </c>
      <c r="C52" s="395"/>
      <c r="D52" s="395"/>
      <c r="E52" s="395" t="s">
        <v>415</v>
      </c>
      <c r="F52" s="402">
        <v>122.04496797519744</v>
      </c>
      <c r="G52" s="408">
        <v>5628.45</v>
      </c>
      <c r="H52" s="406">
        <v>1715616</v>
      </c>
      <c r="J52" s="427"/>
      <c r="K52" s="429"/>
      <c r="L52" s="129"/>
      <c r="M52" s="129"/>
      <c r="N52" s="129"/>
      <c r="O52" s="129"/>
      <c r="P52" s="129"/>
      <c r="Q52" s="129"/>
      <c r="R52" s="129"/>
      <c r="S52" s="129"/>
      <c r="T52" s="129"/>
      <c r="U52" s="420">
        <f t="shared" si="3"/>
        <v>1715616</v>
      </c>
      <c r="V52" s="435">
        <v>3430149.68</v>
      </c>
      <c r="W52" s="438" t="s">
        <v>662</v>
      </c>
      <c r="X52" s="417"/>
      <c r="Y52" s="443"/>
      <c r="Z52" s="420">
        <f t="shared" ref="Z52:Z53" si="6">SUM(V52:Y52)</f>
        <v>3430149.68</v>
      </c>
      <c r="AA52" s="426">
        <f>U52-Z52</f>
        <v>-1714533.6800000002</v>
      </c>
    </row>
    <row r="53" spans="1:27" ht="24.75" customHeight="1">
      <c r="A53" s="56">
        <v>3</v>
      </c>
      <c r="B53" s="230" t="s">
        <v>417</v>
      </c>
      <c r="C53" s="58">
        <v>244</v>
      </c>
      <c r="D53" s="58">
        <v>223040</v>
      </c>
      <c r="E53" s="58" t="s">
        <v>415</v>
      </c>
      <c r="F53" s="231">
        <f>H53/G53</f>
        <v>63.785665925137828</v>
      </c>
      <c r="G53" s="342">
        <v>2584.75</v>
      </c>
      <c r="H53" s="232">
        <v>164870</v>
      </c>
      <c r="J53" s="427"/>
      <c r="K53" s="411"/>
      <c r="L53" s="129"/>
      <c r="M53" s="129"/>
      <c r="N53" s="129"/>
      <c r="O53" s="129"/>
      <c r="P53" s="129"/>
      <c r="Q53" s="129"/>
      <c r="R53" s="129"/>
      <c r="S53" s="129"/>
      <c r="T53" s="129"/>
      <c r="U53" s="430">
        <f t="shared" si="3"/>
        <v>164870</v>
      </c>
      <c r="V53" s="436">
        <v>164432.92000000001</v>
      </c>
      <c r="W53" s="438" t="s">
        <v>666</v>
      </c>
      <c r="X53" s="417"/>
      <c r="Y53" s="443"/>
      <c r="Z53" s="420">
        <f t="shared" si="6"/>
        <v>164432.92000000001</v>
      </c>
      <c r="AA53" s="426">
        <f>U53-Z53</f>
        <v>437.07999999998719</v>
      </c>
    </row>
    <row r="54" spans="1:27" s="422" customFormat="1" ht="12" customHeight="1">
      <c r="A54" s="50"/>
      <c r="B54" s="233" t="s">
        <v>188</v>
      </c>
      <c r="C54" s="233"/>
      <c r="D54" s="50"/>
      <c r="E54" s="50"/>
      <c r="F54" s="62"/>
      <c r="G54" s="234"/>
      <c r="H54" s="53">
        <f>H47+H48+H53</f>
        <v>17330908</v>
      </c>
      <c r="I54" s="440"/>
      <c r="J54" s="440"/>
      <c r="K54" s="440"/>
      <c r="L54" s="441"/>
      <c r="M54" s="441"/>
      <c r="N54" s="441"/>
      <c r="O54" s="441"/>
      <c r="P54" s="441"/>
      <c r="Q54" s="441"/>
      <c r="R54" s="441"/>
      <c r="S54" s="441"/>
      <c r="T54" s="441"/>
      <c r="U54" s="53">
        <f>U47+U48+U53</f>
        <v>17330908</v>
      </c>
      <c r="V54" s="442"/>
      <c r="W54" s="449"/>
      <c r="X54" s="442"/>
      <c r="Y54" s="450"/>
      <c r="Z54" s="53">
        <f>Z47+Z48+Z53</f>
        <v>14731968.17</v>
      </c>
      <c r="AA54" s="53">
        <f>AA47+AA48+AA53</f>
        <v>2598939.83</v>
      </c>
    </row>
    <row r="55" spans="1:27" ht="12" customHeight="1">
      <c r="A55" s="29"/>
      <c r="B55" s="91"/>
      <c r="C55" s="91"/>
      <c r="D55" s="24"/>
      <c r="E55" s="24"/>
      <c r="F55" s="109"/>
      <c r="G55" s="235"/>
      <c r="H55" s="26"/>
    </row>
    <row r="56" spans="1:27" ht="12" customHeight="1">
      <c r="A56" s="24"/>
      <c r="B56" s="25"/>
      <c r="C56" s="25"/>
      <c r="D56" s="29" t="s">
        <v>295</v>
      </c>
      <c r="E56" s="29"/>
      <c r="F56" s="84"/>
      <c r="G56" s="84"/>
      <c r="H56" s="81"/>
    </row>
    <row r="57" spans="1:27">
      <c r="A57" s="24"/>
      <c r="B57" s="25"/>
      <c r="C57" s="25"/>
      <c r="D57" s="29"/>
      <c r="E57" s="29"/>
      <c r="F57" s="84"/>
      <c r="G57" s="84"/>
      <c r="H57" s="81"/>
    </row>
    <row r="58" spans="1:27" ht="44.25" customHeight="1">
      <c r="A58" s="35" t="s">
        <v>177</v>
      </c>
      <c r="B58" s="34" t="s">
        <v>178</v>
      </c>
      <c r="C58" s="35" t="s">
        <v>179</v>
      </c>
      <c r="D58" s="35" t="s">
        <v>180</v>
      </c>
      <c r="E58" s="35" t="s">
        <v>181</v>
      </c>
      <c r="F58" s="35" t="s">
        <v>203</v>
      </c>
      <c r="G58" s="35" t="s">
        <v>204</v>
      </c>
      <c r="H58" s="36" t="s">
        <v>184</v>
      </c>
      <c r="I58" s="411" t="s">
        <v>643</v>
      </c>
      <c r="J58" s="411" t="s">
        <v>644</v>
      </c>
      <c r="K58" s="411" t="s">
        <v>641</v>
      </c>
      <c r="L58" s="411" t="s">
        <v>642</v>
      </c>
      <c r="M58" s="411" t="s">
        <v>645</v>
      </c>
      <c r="N58" s="411" t="s">
        <v>646</v>
      </c>
      <c r="O58" s="411" t="s">
        <v>647</v>
      </c>
      <c r="P58" s="411" t="s">
        <v>648</v>
      </c>
      <c r="Q58" s="411" t="s">
        <v>649</v>
      </c>
      <c r="R58" s="411" t="s">
        <v>650</v>
      </c>
      <c r="S58" s="411" t="s">
        <v>651</v>
      </c>
      <c r="T58" s="411" t="s">
        <v>652</v>
      </c>
      <c r="U58" s="419" t="s">
        <v>653</v>
      </c>
      <c r="V58" s="417"/>
      <c r="W58" s="438"/>
      <c r="X58" s="417"/>
      <c r="Y58" s="443"/>
      <c r="Z58" s="419" t="s">
        <v>653</v>
      </c>
      <c r="AA58" s="425" t="s">
        <v>654</v>
      </c>
    </row>
    <row r="59" spans="1:27" ht="14.25" customHeight="1">
      <c r="A59" s="35">
        <v>1</v>
      </c>
      <c r="B59" s="35">
        <v>2</v>
      </c>
      <c r="C59" s="34">
        <v>3</v>
      </c>
      <c r="D59" s="34">
        <v>4</v>
      </c>
      <c r="E59" s="34">
        <v>5</v>
      </c>
      <c r="F59" s="34">
        <v>6</v>
      </c>
      <c r="G59" s="34">
        <v>7</v>
      </c>
      <c r="H59" s="59">
        <v>8</v>
      </c>
      <c r="I59" s="437"/>
      <c r="J59" s="437"/>
      <c r="K59" s="437"/>
      <c r="L59" s="129"/>
      <c r="M59" s="129"/>
      <c r="N59" s="129"/>
      <c r="O59" s="129"/>
      <c r="P59" s="129"/>
      <c r="Q59" s="129"/>
      <c r="R59" s="129"/>
      <c r="S59" s="129"/>
      <c r="T59" s="129"/>
      <c r="U59" s="419"/>
      <c r="V59" s="427" t="s">
        <v>640</v>
      </c>
      <c r="W59" s="438"/>
      <c r="X59" s="417"/>
      <c r="Y59" s="443"/>
      <c r="Z59" s="419"/>
      <c r="AA59" s="425"/>
    </row>
    <row r="60" spans="1:27" ht="29.25" customHeight="1">
      <c r="A60" s="35">
        <v>1</v>
      </c>
      <c r="B60" s="236" t="s">
        <v>418</v>
      </c>
      <c r="C60" s="66" t="s">
        <v>73</v>
      </c>
      <c r="D60" s="34">
        <v>225020</v>
      </c>
      <c r="E60" s="34" t="s">
        <v>206</v>
      </c>
      <c r="F60" s="34">
        <v>1</v>
      </c>
      <c r="G60" s="87">
        <f t="shared" ref="G60:G73" si="7">H60/F60</f>
        <v>9000</v>
      </c>
      <c r="H60" s="43">
        <v>9000</v>
      </c>
      <c r="I60" s="437"/>
      <c r="J60" s="437"/>
      <c r="K60" s="437"/>
      <c r="L60" s="129"/>
      <c r="M60" s="129"/>
      <c r="N60" s="129"/>
      <c r="O60" s="129"/>
      <c r="P60" s="129"/>
      <c r="Q60" s="129"/>
      <c r="R60" s="129"/>
      <c r="S60" s="129"/>
      <c r="T60" s="129"/>
      <c r="U60" s="420">
        <f>SUM(H60:T60)</f>
        <v>9000</v>
      </c>
      <c r="V60" s="417"/>
      <c r="W60" s="438"/>
      <c r="X60" s="417"/>
      <c r="Y60" s="443"/>
      <c r="Z60" s="420">
        <f t="shared" ref="Z60" si="8">SUM(V60:Y60)</f>
        <v>0</v>
      </c>
      <c r="AA60" s="426">
        <f t="shared" ref="AA60" si="9">U60-Z60</f>
        <v>9000</v>
      </c>
    </row>
    <row r="61" spans="1:27" ht="37.5" customHeight="1">
      <c r="A61" s="35">
        <v>2</v>
      </c>
      <c r="B61" s="237" t="s">
        <v>419</v>
      </c>
      <c r="C61" s="66" t="s">
        <v>73</v>
      </c>
      <c r="D61" s="34">
        <v>225020</v>
      </c>
      <c r="E61" s="34" t="s">
        <v>195</v>
      </c>
      <c r="F61" s="59">
        <v>12</v>
      </c>
      <c r="G61" s="87">
        <f t="shared" si="7"/>
        <v>53666.666666666664</v>
      </c>
      <c r="H61" s="43">
        <v>644000</v>
      </c>
      <c r="I61" s="437"/>
      <c r="J61" s="437"/>
      <c r="K61" s="437"/>
      <c r="L61" s="129"/>
      <c r="M61" s="129"/>
      <c r="N61" s="129"/>
      <c r="O61" s="129"/>
      <c r="P61" s="129"/>
      <c r="Q61" s="129"/>
      <c r="R61" s="129"/>
      <c r="S61" s="129"/>
      <c r="T61" s="129"/>
      <c r="U61" s="420">
        <f t="shared" ref="U61:U74" si="10">SUM(H61:T61)</f>
        <v>644000</v>
      </c>
      <c r="V61" s="417">
        <f>563904.6-281952.3</f>
        <v>281952.3</v>
      </c>
      <c r="W61" s="438" t="s">
        <v>655</v>
      </c>
      <c r="X61" s="417">
        <f>432000-216000</f>
        <v>216000</v>
      </c>
      <c r="Y61" s="448" t="s">
        <v>656</v>
      </c>
      <c r="Z61" s="420">
        <f t="shared" ref="Z61:Z75" si="11">SUM(V61:Y61)</f>
        <v>497952.3</v>
      </c>
      <c r="AA61" s="426">
        <f t="shared" ref="AA61:AA74" si="12">U61-Z61</f>
        <v>146047.70000000001</v>
      </c>
    </row>
    <row r="62" spans="1:27" ht="13.5" customHeight="1">
      <c r="A62" s="35">
        <v>3</v>
      </c>
      <c r="B62" s="119" t="s">
        <v>420</v>
      </c>
      <c r="C62" s="66" t="s">
        <v>73</v>
      </c>
      <c r="D62" s="34">
        <v>225020</v>
      </c>
      <c r="E62" s="34" t="s">
        <v>206</v>
      </c>
      <c r="F62" s="59">
        <v>4</v>
      </c>
      <c r="G62" s="87">
        <f t="shared" si="7"/>
        <v>4000</v>
      </c>
      <c r="H62" s="43">
        <v>16000</v>
      </c>
      <c r="I62" s="437"/>
      <c r="J62" s="437"/>
      <c r="K62" s="437"/>
      <c r="L62" s="129"/>
      <c r="M62" s="129"/>
      <c r="N62" s="129"/>
      <c r="O62" s="129"/>
      <c r="P62" s="129"/>
      <c r="Q62" s="129"/>
      <c r="R62" s="129"/>
      <c r="S62" s="129"/>
      <c r="T62" s="129"/>
      <c r="U62" s="420">
        <f t="shared" si="10"/>
        <v>16000</v>
      </c>
      <c r="V62" s="417"/>
      <c r="W62" s="438"/>
      <c r="X62" s="417"/>
      <c r="Y62" s="443"/>
      <c r="Z62" s="420">
        <f t="shared" si="11"/>
        <v>0</v>
      </c>
      <c r="AA62" s="426">
        <f t="shared" si="12"/>
        <v>16000</v>
      </c>
    </row>
    <row r="63" spans="1:27" ht="13.5" customHeight="1">
      <c r="A63" s="35">
        <v>4</v>
      </c>
      <c r="B63" s="98" t="s">
        <v>421</v>
      </c>
      <c r="C63" s="66" t="s">
        <v>73</v>
      </c>
      <c r="D63" s="34">
        <v>225020</v>
      </c>
      <c r="E63" s="34" t="s">
        <v>206</v>
      </c>
      <c r="F63" s="34">
        <v>1</v>
      </c>
      <c r="G63" s="87">
        <f t="shared" si="7"/>
        <v>7000</v>
      </c>
      <c r="H63" s="43">
        <v>7000</v>
      </c>
      <c r="I63" s="437"/>
      <c r="J63" s="437"/>
      <c r="K63" s="437"/>
      <c r="L63" s="129"/>
      <c r="M63" s="129"/>
      <c r="N63" s="129"/>
      <c r="O63" s="129"/>
      <c r="P63" s="129"/>
      <c r="Q63" s="129"/>
      <c r="R63" s="129"/>
      <c r="S63" s="129"/>
      <c r="T63" s="129"/>
      <c r="U63" s="420">
        <f t="shared" si="10"/>
        <v>7000</v>
      </c>
      <c r="V63" s="417"/>
      <c r="W63" s="438"/>
      <c r="X63" s="417"/>
      <c r="Y63" s="443"/>
      <c r="Z63" s="420">
        <f t="shared" si="11"/>
        <v>0</v>
      </c>
      <c r="AA63" s="426">
        <f t="shared" si="12"/>
        <v>7000</v>
      </c>
    </row>
    <row r="64" spans="1:27" ht="25.5">
      <c r="A64" s="35">
        <v>5</v>
      </c>
      <c r="B64" s="86" t="s">
        <v>422</v>
      </c>
      <c r="C64" s="66" t="s">
        <v>73</v>
      </c>
      <c r="D64" s="34">
        <v>225020</v>
      </c>
      <c r="E64" s="34" t="s">
        <v>206</v>
      </c>
      <c r="F64" s="34">
        <v>1</v>
      </c>
      <c r="G64" s="87">
        <f t="shared" si="7"/>
        <v>9000</v>
      </c>
      <c r="H64" s="43">
        <v>9000</v>
      </c>
      <c r="I64" s="437"/>
      <c r="J64" s="437"/>
      <c r="K64" s="437"/>
      <c r="L64" s="129"/>
      <c r="M64" s="129"/>
      <c r="N64" s="129"/>
      <c r="O64" s="129"/>
      <c r="P64" s="129"/>
      <c r="Q64" s="129"/>
      <c r="R64" s="129"/>
      <c r="S64" s="129"/>
      <c r="T64" s="129"/>
      <c r="U64" s="420">
        <f t="shared" si="10"/>
        <v>9000</v>
      </c>
      <c r="V64" s="417"/>
      <c r="W64" s="438"/>
      <c r="X64" s="417"/>
      <c r="Y64" s="443"/>
      <c r="Z64" s="420">
        <f t="shared" si="11"/>
        <v>0</v>
      </c>
      <c r="AA64" s="426">
        <f t="shared" si="12"/>
        <v>9000</v>
      </c>
    </row>
    <row r="65" spans="1:27">
      <c r="A65" s="35">
        <v>6</v>
      </c>
      <c r="B65" s="119" t="s">
        <v>423</v>
      </c>
      <c r="C65" s="66" t="s">
        <v>73</v>
      </c>
      <c r="D65" s="34">
        <v>225020</v>
      </c>
      <c r="E65" s="34" t="s">
        <v>195</v>
      </c>
      <c r="F65" s="59">
        <v>12</v>
      </c>
      <c r="G65" s="87">
        <f t="shared" si="7"/>
        <v>3000</v>
      </c>
      <c r="H65" s="43">
        <v>36000</v>
      </c>
      <c r="I65" s="437"/>
      <c r="J65" s="437"/>
      <c r="K65" s="437"/>
      <c r="L65" s="129"/>
      <c r="M65" s="129"/>
      <c r="N65" s="129"/>
      <c r="O65" s="129"/>
      <c r="P65" s="129"/>
      <c r="Q65" s="129"/>
      <c r="R65" s="129"/>
      <c r="S65" s="129"/>
      <c r="T65" s="129"/>
      <c r="U65" s="420">
        <f t="shared" si="10"/>
        <v>36000</v>
      </c>
      <c r="V65" s="417">
        <v>36000</v>
      </c>
      <c r="W65" s="438" t="s">
        <v>657</v>
      </c>
      <c r="X65" s="417"/>
      <c r="Y65" s="443"/>
      <c r="Z65" s="420">
        <f t="shared" si="11"/>
        <v>36000</v>
      </c>
      <c r="AA65" s="426">
        <f t="shared" si="12"/>
        <v>0</v>
      </c>
    </row>
    <row r="66" spans="1:27" ht="25.5">
      <c r="A66" s="35">
        <v>7</v>
      </c>
      <c r="B66" s="119" t="s">
        <v>424</v>
      </c>
      <c r="C66" s="66" t="s">
        <v>73</v>
      </c>
      <c r="D66" s="34">
        <v>225020</v>
      </c>
      <c r="E66" s="34" t="s">
        <v>195</v>
      </c>
      <c r="F66" s="59">
        <v>12</v>
      </c>
      <c r="G66" s="87">
        <f t="shared" si="7"/>
        <v>9000</v>
      </c>
      <c r="H66" s="43">
        <v>108000</v>
      </c>
      <c r="I66" s="437"/>
      <c r="J66" s="437"/>
      <c r="K66" s="437"/>
      <c r="L66" s="129"/>
      <c r="M66" s="129"/>
      <c r="N66" s="129"/>
      <c r="O66" s="129"/>
      <c r="P66" s="129"/>
      <c r="Q66" s="129"/>
      <c r="R66" s="129"/>
      <c r="S66" s="129"/>
      <c r="T66" s="129"/>
      <c r="U66" s="420">
        <f t="shared" si="10"/>
        <v>108000</v>
      </c>
      <c r="V66" s="417">
        <v>108000</v>
      </c>
      <c r="W66" s="438" t="s">
        <v>658</v>
      </c>
      <c r="X66" s="417"/>
      <c r="Y66" s="443"/>
      <c r="Z66" s="420">
        <f t="shared" si="11"/>
        <v>108000</v>
      </c>
      <c r="AA66" s="426">
        <f t="shared" si="12"/>
        <v>0</v>
      </c>
    </row>
    <row r="67" spans="1:27" ht="25.5" customHeight="1">
      <c r="A67" s="35">
        <v>8</v>
      </c>
      <c r="B67" s="238" t="s">
        <v>425</v>
      </c>
      <c r="C67" s="239" t="s">
        <v>73</v>
      </c>
      <c r="D67" s="34">
        <v>225020</v>
      </c>
      <c r="E67" s="34" t="s">
        <v>195</v>
      </c>
      <c r="F67" s="59">
        <v>12</v>
      </c>
      <c r="G67" s="87">
        <f t="shared" si="7"/>
        <v>5000</v>
      </c>
      <c r="H67" s="43">
        <v>60000</v>
      </c>
      <c r="I67" s="437"/>
      <c r="J67" s="437"/>
      <c r="K67" s="437"/>
      <c r="L67" s="129"/>
      <c r="M67" s="129"/>
      <c r="N67" s="129"/>
      <c r="O67" s="129"/>
      <c r="P67" s="129"/>
      <c r="Q67" s="129"/>
      <c r="R67" s="129"/>
      <c r="S67" s="129"/>
      <c r="T67" s="129"/>
      <c r="U67" s="420">
        <f t="shared" si="10"/>
        <v>60000</v>
      </c>
      <c r="V67" s="417">
        <v>60000</v>
      </c>
      <c r="W67" s="443" t="s">
        <v>660</v>
      </c>
      <c r="X67" s="417"/>
      <c r="Y67" s="443"/>
      <c r="Z67" s="420">
        <f t="shared" si="11"/>
        <v>60000</v>
      </c>
      <c r="AA67" s="426">
        <f t="shared" si="12"/>
        <v>0</v>
      </c>
    </row>
    <row r="68" spans="1:27" ht="25.5" customHeight="1">
      <c r="A68" s="35">
        <v>9</v>
      </c>
      <c r="B68" s="238" t="s">
        <v>426</v>
      </c>
      <c r="C68" s="239" t="s">
        <v>73</v>
      </c>
      <c r="D68" s="34">
        <v>225020</v>
      </c>
      <c r="E68" s="34" t="s">
        <v>206</v>
      </c>
      <c r="F68" s="34">
        <v>1</v>
      </c>
      <c r="G68" s="87">
        <f t="shared" si="7"/>
        <v>180000</v>
      </c>
      <c r="H68" s="43">
        <v>180000</v>
      </c>
      <c r="I68" s="437"/>
      <c r="J68" s="437"/>
      <c r="K68" s="437"/>
      <c r="L68" s="129"/>
      <c r="M68" s="129"/>
      <c r="N68" s="129"/>
      <c r="O68" s="129"/>
      <c r="P68" s="129"/>
      <c r="Q68" s="129"/>
      <c r="R68" s="129"/>
      <c r="S68" s="129"/>
      <c r="T68" s="129"/>
      <c r="U68" s="420">
        <f t="shared" si="10"/>
        <v>180000</v>
      </c>
      <c r="V68" s="417"/>
      <c r="W68" s="438"/>
      <c r="X68" s="417"/>
      <c r="Y68" s="443"/>
      <c r="Z68" s="420">
        <f t="shared" si="11"/>
        <v>0</v>
      </c>
      <c r="AA68" s="426">
        <f t="shared" si="12"/>
        <v>180000</v>
      </c>
    </row>
    <row r="69" spans="1:27">
      <c r="A69" s="35">
        <v>10</v>
      </c>
      <c r="B69" s="238" t="s">
        <v>427</v>
      </c>
      <c r="C69" s="239" t="s">
        <v>73</v>
      </c>
      <c r="D69" s="34">
        <v>225020</v>
      </c>
      <c r="E69" s="34" t="s">
        <v>206</v>
      </c>
      <c r="F69" s="34">
        <v>1</v>
      </c>
      <c r="G69" s="87">
        <f t="shared" si="7"/>
        <v>40000</v>
      </c>
      <c r="H69" s="43">
        <v>40000</v>
      </c>
      <c r="I69" s="437"/>
      <c r="J69" s="437"/>
      <c r="K69" s="437"/>
      <c r="L69" s="129"/>
      <c r="M69" s="129"/>
      <c r="N69" s="129"/>
      <c r="O69" s="129"/>
      <c r="P69" s="129"/>
      <c r="Q69" s="129"/>
      <c r="R69" s="129"/>
      <c r="S69" s="129"/>
      <c r="T69" s="129"/>
      <c r="U69" s="420">
        <f t="shared" si="10"/>
        <v>40000</v>
      </c>
      <c r="V69" s="417"/>
      <c r="W69" s="438"/>
      <c r="X69" s="417"/>
      <c r="Y69" s="443"/>
      <c r="Z69" s="420">
        <f t="shared" si="11"/>
        <v>0</v>
      </c>
      <c r="AA69" s="426">
        <f t="shared" si="12"/>
        <v>40000</v>
      </c>
    </row>
    <row r="70" spans="1:27" ht="24" customHeight="1">
      <c r="A70" s="35">
        <v>11</v>
      </c>
      <c r="B70" s="238" t="s">
        <v>629</v>
      </c>
      <c r="C70" s="239" t="s">
        <v>73</v>
      </c>
      <c r="D70" s="34">
        <v>225020</v>
      </c>
      <c r="E70" s="34" t="s">
        <v>206</v>
      </c>
      <c r="F70" s="34">
        <v>1</v>
      </c>
      <c r="G70" s="87">
        <f t="shared" si="7"/>
        <v>15000</v>
      </c>
      <c r="H70" s="43">
        <v>15000</v>
      </c>
      <c r="I70" s="437"/>
      <c r="J70" s="437"/>
      <c r="K70" s="437"/>
      <c r="L70" s="129"/>
      <c r="M70" s="129"/>
      <c r="N70" s="129"/>
      <c r="O70" s="129"/>
      <c r="P70" s="129"/>
      <c r="Q70" s="129"/>
      <c r="R70" s="129"/>
      <c r="S70" s="129"/>
      <c r="T70" s="129"/>
      <c r="U70" s="420">
        <f t="shared" si="10"/>
        <v>15000</v>
      </c>
      <c r="V70" s="417"/>
      <c r="W70" s="438"/>
      <c r="X70" s="417"/>
      <c r="Y70" s="443"/>
      <c r="Z70" s="420">
        <f t="shared" si="11"/>
        <v>0</v>
      </c>
      <c r="AA70" s="426">
        <f t="shared" si="12"/>
        <v>15000</v>
      </c>
    </row>
    <row r="71" spans="1:27">
      <c r="A71" s="35">
        <v>12</v>
      </c>
      <c r="B71" s="238" t="s">
        <v>628</v>
      </c>
      <c r="C71" s="239" t="s">
        <v>73</v>
      </c>
      <c r="D71" s="34">
        <v>225020</v>
      </c>
      <c r="E71" s="34" t="s">
        <v>206</v>
      </c>
      <c r="F71" s="34">
        <v>1</v>
      </c>
      <c r="G71" s="87">
        <f t="shared" si="7"/>
        <v>12000</v>
      </c>
      <c r="H71" s="43">
        <v>12000</v>
      </c>
      <c r="I71" s="437"/>
      <c r="J71" s="437"/>
      <c r="K71" s="437"/>
      <c r="L71" s="129"/>
      <c r="M71" s="129"/>
      <c r="N71" s="129"/>
      <c r="O71" s="129"/>
      <c r="P71" s="129"/>
      <c r="Q71" s="129"/>
      <c r="R71" s="129"/>
      <c r="S71" s="129"/>
      <c r="T71" s="129"/>
      <c r="U71" s="420">
        <f t="shared" si="10"/>
        <v>12000</v>
      </c>
      <c r="V71" s="417"/>
      <c r="W71" s="438"/>
      <c r="X71" s="417"/>
      <c r="Y71" s="443"/>
      <c r="Z71" s="420">
        <f t="shared" si="11"/>
        <v>0</v>
      </c>
      <c r="AA71" s="426">
        <f t="shared" si="12"/>
        <v>12000</v>
      </c>
    </row>
    <row r="72" spans="1:27" ht="25.5">
      <c r="A72" s="35">
        <v>13</v>
      </c>
      <c r="B72" s="238" t="s">
        <v>428</v>
      </c>
      <c r="C72" s="239" t="s">
        <v>73</v>
      </c>
      <c r="D72" s="34">
        <v>225020</v>
      </c>
      <c r="E72" s="34" t="s">
        <v>206</v>
      </c>
      <c r="F72" s="34">
        <v>1</v>
      </c>
      <c r="G72" s="87">
        <f t="shared" si="7"/>
        <v>24000</v>
      </c>
      <c r="H72" s="43">
        <v>24000</v>
      </c>
      <c r="I72" s="437"/>
      <c r="J72" s="437"/>
      <c r="K72" s="437"/>
      <c r="L72" s="129"/>
      <c r="M72" s="129"/>
      <c r="N72" s="129"/>
      <c r="O72" s="129"/>
      <c r="P72" s="129"/>
      <c r="Q72" s="129"/>
      <c r="R72" s="129"/>
      <c r="S72" s="129"/>
      <c r="T72" s="129"/>
      <c r="U72" s="420">
        <f t="shared" si="10"/>
        <v>24000</v>
      </c>
      <c r="V72" s="417"/>
      <c r="W72" s="438"/>
      <c r="X72" s="417"/>
      <c r="Y72" s="443"/>
      <c r="Z72" s="420">
        <f t="shared" si="11"/>
        <v>0</v>
      </c>
      <c r="AA72" s="426">
        <f t="shared" si="12"/>
        <v>24000</v>
      </c>
    </row>
    <row r="73" spans="1:27">
      <c r="A73" s="35">
        <v>14</v>
      </c>
      <c r="B73" s="238" t="s">
        <v>429</v>
      </c>
      <c r="C73" s="239" t="s">
        <v>73</v>
      </c>
      <c r="D73" s="34">
        <v>225020</v>
      </c>
      <c r="E73" s="34" t="s">
        <v>206</v>
      </c>
      <c r="F73" s="34">
        <v>1</v>
      </c>
      <c r="G73" s="87">
        <f t="shared" si="7"/>
        <v>120000</v>
      </c>
      <c r="H73" s="43">
        <v>120000</v>
      </c>
      <c r="I73" s="437"/>
      <c r="J73" s="437"/>
      <c r="K73" s="437"/>
      <c r="L73" s="129"/>
      <c r="M73" s="129"/>
      <c r="N73" s="129"/>
      <c r="O73" s="129"/>
      <c r="P73" s="129"/>
      <c r="Q73" s="129"/>
      <c r="R73" s="129"/>
      <c r="S73" s="129"/>
      <c r="T73" s="129"/>
      <c r="U73" s="420">
        <f t="shared" si="10"/>
        <v>120000</v>
      </c>
      <c r="V73" s="417"/>
      <c r="W73" s="438"/>
      <c r="X73" s="417"/>
      <c r="Y73" s="443"/>
      <c r="Z73" s="420">
        <f t="shared" si="11"/>
        <v>0</v>
      </c>
      <c r="AA73" s="426">
        <f t="shared" si="12"/>
        <v>120000</v>
      </c>
    </row>
    <row r="74" spans="1:27" s="392" customFormat="1">
      <c r="A74" s="394">
        <v>15</v>
      </c>
      <c r="B74" s="409" t="s">
        <v>630</v>
      </c>
      <c r="C74" s="239" t="s">
        <v>73</v>
      </c>
      <c r="D74" s="393">
        <v>225020</v>
      </c>
      <c r="E74" s="393" t="s">
        <v>206</v>
      </c>
      <c r="F74" s="393">
        <v>1</v>
      </c>
      <c r="G74" s="400">
        <f t="shared" ref="G74" si="13">H74/F74</f>
        <v>12000</v>
      </c>
      <c r="H74" s="397">
        <v>12000</v>
      </c>
      <c r="I74" s="437"/>
      <c r="J74" s="437"/>
      <c r="K74" s="437"/>
      <c r="L74" s="129"/>
      <c r="M74" s="129"/>
      <c r="N74" s="129"/>
      <c r="O74" s="129"/>
      <c r="P74" s="129"/>
      <c r="Q74" s="129"/>
      <c r="R74" s="129"/>
      <c r="S74" s="129"/>
      <c r="T74" s="129"/>
      <c r="U74" s="420">
        <f t="shared" si="10"/>
        <v>12000</v>
      </c>
      <c r="V74" s="417"/>
      <c r="W74" s="438"/>
      <c r="X74" s="417"/>
      <c r="Y74" s="443"/>
      <c r="Z74" s="420">
        <f t="shared" si="11"/>
        <v>0</v>
      </c>
      <c r="AA74" s="426">
        <f t="shared" si="12"/>
        <v>12000</v>
      </c>
    </row>
    <row r="75" spans="1:27" s="466" customFormat="1" ht="14.25" customHeight="1">
      <c r="A75" s="99"/>
      <c r="B75" s="154" t="s">
        <v>188</v>
      </c>
      <c r="C75" s="154"/>
      <c r="D75" s="99"/>
      <c r="E75" s="116"/>
      <c r="F75" s="116"/>
      <c r="G75" s="116"/>
      <c r="H75" s="53">
        <f>SUM(H60:H74)</f>
        <v>1292000</v>
      </c>
      <c r="I75" s="468"/>
      <c r="J75" s="467"/>
      <c r="K75" s="467"/>
      <c r="L75" s="462"/>
      <c r="M75" s="462"/>
      <c r="N75" s="462"/>
      <c r="O75" s="462"/>
      <c r="P75" s="462"/>
      <c r="Q75" s="462"/>
      <c r="R75" s="462"/>
      <c r="S75" s="462"/>
      <c r="T75" s="462"/>
      <c r="U75" s="463">
        <f>SUM(U60:U74)</f>
        <v>1292000</v>
      </c>
      <c r="V75" s="463"/>
      <c r="W75" s="464"/>
      <c r="X75" s="463"/>
      <c r="Y75" s="465"/>
      <c r="Z75" s="463">
        <f t="shared" si="11"/>
        <v>0</v>
      </c>
      <c r="AA75" s="463">
        <f>SUM(AA60:AA74)</f>
        <v>590047.69999999995</v>
      </c>
    </row>
    <row r="76" spans="1:27" ht="14.25" customHeight="1">
      <c r="A76" s="29"/>
      <c r="B76" s="241"/>
      <c r="C76" s="241"/>
      <c r="D76" s="29"/>
      <c r="E76" s="25"/>
      <c r="F76" s="25"/>
      <c r="G76" s="25"/>
      <c r="H76" s="81"/>
      <c r="I76" s="240"/>
      <c r="J76" s="82"/>
      <c r="K76" s="82"/>
    </row>
    <row r="77" spans="1:27">
      <c r="A77" s="24"/>
      <c r="B77" s="25"/>
      <c r="C77" s="25"/>
      <c r="D77" s="29" t="s">
        <v>207</v>
      </c>
      <c r="E77" s="29"/>
      <c r="F77" s="84"/>
      <c r="G77" s="84"/>
      <c r="H77" s="81"/>
      <c r="I77" s="82"/>
      <c r="J77" s="82"/>
      <c r="K77" s="82"/>
    </row>
    <row r="78" spans="1:27" ht="409.5" hidden="1">
      <c r="A78" s="183" t="s">
        <v>227</v>
      </c>
      <c r="B78" s="184" t="s">
        <v>178</v>
      </c>
      <c r="C78" s="184"/>
      <c r="D78" s="183" t="s">
        <v>180</v>
      </c>
      <c r="E78" s="185" t="s">
        <v>369</v>
      </c>
      <c r="F78" s="186" t="s">
        <v>370</v>
      </c>
      <c r="G78" s="187" t="s">
        <v>371</v>
      </c>
      <c r="H78" s="188" t="s">
        <v>372</v>
      </c>
    </row>
    <row r="79" spans="1:27" ht="13.5" hidden="1" thickBot="1">
      <c r="A79" s="189">
        <v>1</v>
      </c>
      <c r="B79" s="190">
        <v>2</v>
      </c>
      <c r="C79" s="190"/>
      <c r="D79" s="189">
        <v>3</v>
      </c>
      <c r="E79" s="191">
        <v>4</v>
      </c>
      <c r="F79" s="192">
        <v>5</v>
      </c>
      <c r="G79" s="193">
        <v>6</v>
      </c>
      <c r="H79" s="194">
        <v>7</v>
      </c>
    </row>
    <row r="80" spans="1:27" ht="38.25" hidden="1">
      <c r="A80" s="195" t="s">
        <v>193</v>
      </c>
      <c r="B80" s="196" t="s">
        <v>373</v>
      </c>
      <c r="C80" s="197"/>
      <c r="D80" s="198">
        <v>22601</v>
      </c>
      <c r="E80" s="199"/>
      <c r="F80" s="200"/>
      <c r="G80" s="201"/>
      <c r="H80" s="202">
        <f>H81+H87</f>
        <v>0</v>
      </c>
    </row>
    <row r="81" spans="1:27" hidden="1">
      <c r="A81" s="203"/>
      <c r="B81" s="204" t="s">
        <v>374</v>
      </c>
      <c r="C81" s="204"/>
      <c r="D81" s="205"/>
      <c r="E81" s="206"/>
      <c r="F81" s="68"/>
      <c r="G81" s="207"/>
      <c r="H81" s="208">
        <f>SUM(H83:H86)</f>
        <v>0</v>
      </c>
    </row>
    <row r="82" spans="1:27" ht="16.5" hidden="1" customHeight="1">
      <c r="A82" s="209"/>
      <c r="B82" s="204" t="s">
        <v>375</v>
      </c>
      <c r="C82" s="204"/>
      <c r="D82" s="205"/>
      <c r="E82" s="206"/>
      <c r="F82" s="68"/>
      <c r="G82" s="207"/>
      <c r="H82" s="210"/>
    </row>
    <row r="83" spans="1:27" hidden="1">
      <c r="A83" s="209"/>
      <c r="B83" s="211" t="s">
        <v>376</v>
      </c>
      <c r="C83" s="211"/>
      <c r="D83" s="205"/>
      <c r="E83" s="34">
        <v>5</v>
      </c>
      <c r="F83" s="34">
        <v>2</v>
      </c>
      <c r="G83" s="212"/>
      <c r="H83" s="213">
        <f>E83*F83*G83/1000</f>
        <v>0</v>
      </c>
    </row>
    <row r="84" spans="1:27" hidden="1">
      <c r="A84" s="209"/>
      <c r="B84" s="211" t="s">
        <v>377</v>
      </c>
      <c r="C84" s="211"/>
      <c r="D84" s="205"/>
      <c r="E84" s="34">
        <v>6</v>
      </c>
      <c r="F84" s="34">
        <v>1</v>
      </c>
      <c r="G84" s="212"/>
      <c r="H84" s="213">
        <f>E84*F84*G84/1000</f>
        <v>0</v>
      </c>
    </row>
    <row r="85" spans="1:27" hidden="1">
      <c r="A85" s="209"/>
      <c r="B85" s="211" t="s">
        <v>378</v>
      </c>
      <c r="C85" s="211"/>
      <c r="D85" s="203"/>
      <c r="E85" s="34">
        <v>6</v>
      </c>
      <c r="F85" s="34">
        <v>1</v>
      </c>
      <c r="G85" s="212"/>
      <c r="H85" s="213">
        <f>E85*F85*G85/1000</f>
        <v>0</v>
      </c>
    </row>
    <row r="86" spans="1:27" hidden="1">
      <c r="A86" s="209"/>
      <c r="B86" s="211" t="s">
        <v>379</v>
      </c>
      <c r="C86" s="211"/>
      <c r="D86" s="203"/>
      <c r="E86" s="34">
        <v>6</v>
      </c>
      <c r="F86" s="34">
        <v>1</v>
      </c>
      <c r="G86" s="212"/>
      <c r="H86" s="213">
        <f>E86*F86*G86/1000</f>
        <v>0</v>
      </c>
    </row>
    <row r="87" spans="1:27" hidden="1">
      <c r="A87" s="205"/>
      <c r="B87" s="204" t="s">
        <v>380</v>
      </c>
      <c r="C87" s="204"/>
      <c r="D87" s="205"/>
      <c r="E87" s="64"/>
      <c r="F87" s="64"/>
      <c r="G87" s="214"/>
      <c r="H87" s="210">
        <f>H89</f>
        <v>0</v>
      </c>
    </row>
    <row r="88" spans="1:27" hidden="1">
      <c r="A88" s="205"/>
      <c r="B88" s="204" t="s">
        <v>375</v>
      </c>
      <c r="C88" s="204"/>
      <c r="D88" s="205"/>
      <c r="E88" s="64"/>
      <c r="F88" s="64"/>
      <c r="G88" s="214"/>
      <c r="H88" s="210"/>
    </row>
    <row r="89" spans="1:27" hidden="1">
      <c r="A89" s="205"/>
      <c r="B89" s="211" t="s">
        <v>378</v>
      </c>
      <c r="C89" s="215"/>
      <c r="D89" s="209"/>
      <c r="E89" s="216">
        <v>11</v>
      </c>
      <c r="F89" s="216">
        <v>1</v>
      </c>
      <c r="G89" s="217"/>
      <c r="H89" s="213">
        <f>E89*F89*G89/1000</f>
        <v>0</v>
      </c>
    </row>
    <row r="90" spans="1:27" ht="13.5" hidden="1" thickBot="1">
      <c r="A90" s="218"/>
      <c r="B90" s="219"/>
      <c r="C90" s="219"/>
      <c r="D90" s="189"/>
      <c r="E90" s="192"/>
      <c r="F90" s="192"/>
      <c r="G90" s="193"/>
      <c r="H90" s="220"/>
    </row>
    <row r="91" spans="1:27" s="27" customFormat="1" ht="5.25" customHeight="1">
      <c r="A91" s="24"/>
      <c r="B91" s="25"/>
      <c r="C91" s="25"/>
      <c r="D91" s="25"/>
      <c r="E91" s="25"/>
      <c r="F91" s="25"/>
      <c r="G91" s="25"/>
      <c r="H91" s="26"/>
      <c r="L91" s="28"/>
      <c r="M91" s="28"/>
      <c r="N91" s="28"/>
      <c r="O91" s="28"/>
      <c r="P91" s="28"/>
      <c r="Q91" s="28"/>
      <c r="R91" s="28"/>
      <c r="S91" s="28"/>
      <c r="U91" s="421"/>
      <c r="V91" s="410"/>
      <c r="W91" s="451"/>
      <c r="X91" s="410"/>
      <c r="Y91" s="452"/>
      <c r="Z91" s="421"/>
      <c r="AA91" s="424"/>
    </row>
    <row r="92" spans="1:27" ht="39.75" customHeight="1">
      <c r="A92" s="242" t="s">
        <v>430</v>
      </c>
      <c r="B92" s="243" t="s">
        <v>178</v>
      </c>
      <c r="C92" s="35" t="s">
        <v>179</v>
      </c>
      <c r="D92" s="94" t="s">
        <v>180</v>
      </c>
      <c r="E92" s="94" t="s">
        <v>431</v>
      </c>
      <c r="F92" s="94" t="s">
        <v>408</v>
      </c>
      <c r="G92" s="94" t="s">
        <v>204</v>
      </c>
      <c r="H92" s="96" t="s">
        <v>184</v>
      </c>
      <c r="I92" s="411" t="s">
        <v>643</v>
      </c>
      <c r="J92" s="411" t="s">
        <v>644</v>
      </c>
      <c r="K92" s="411" t="s">
        <v>641</v>
      </c>
      <c r="L92" s="411" t="s">
        <v>642</v>
      </c>
      <c r="M92" s="411" t="s">
        <v>645</v>
      </c>
      <c r="N92" s="411" t="s">
        <v>646</v>
      </c>
      <c r="O92" s="411" t="s">
        <v>647</v>
      </c>
      <c r="P92" s="411" t="s">
        <v>648</v>
      </c>
      <c r="Q92" s="411" t="s">
        <v>649</v>
      </c>
      <c r="R92" s="411" t="s">
        <v>650</v>
      </c>
      <c r="S92" s="411" t="s">
        <v>651</v>
      </c>
      <c r="T92" s="411" t="s">
        <v>652</v>
      </c>
      <c r="U92" s="419" t="s">
        <v>293</v>
      </c>
      <c r="V92" s="417"/>
      <c r="W92" s="438"/>
      <c r="X92" s="417"/>
      <c r="Y92" s="443"/>
      <c r="Z92" s="419" t="s">
        <v>653</v>
      </c>
      <c r="AA92" s="425" t="s">
        <v>654</v>
      </c>
    </row>
    <row r="93" spans="1:27" ht="14.25" customHeight="1">
      <c r="A93" s="34">
        <v>1</v>
      </c>
      <c r="B93" s="34">
        <v>2</v>
      </c>
      <c r="C93" s="34">
        <v>3</v>
      </c>
      <c r="D93" s="35">
        <v>4</v>
      </c>
      <c r="E93" s="34">
        <v>5</v>
      </c>
      <c r="F93" s="34">
        <v>6</v>
      </c>
      <c r="G93" s="34">
        <v>7</v>
      </c>
      <c r="H93" s="244">
        <v>8</v>
      </c>
      <c r="I93" s="411"/>
      <c r="J93" s="393"/>
      <c r="K93" s="411"/>
      <c r="L93" s="129"/>
      <c r="M93" s="129"/>
      <c r="N93" s="129"/>
      <c r="O93" s="129"/>
      <c r="P93" s="129"/>
      <c r="Q93" s="129"/>
      <c r="R93" s="129"/>
      <c r="S93" s="129"/>
      <c r="T93" s="129"/>
      <c r="U93" s="419"/>
      <c r="V93" s="427" t="s">
        <v>640</v>
      </c>
      <c r="W93" s="438"/>
      <c r="X93" s="417"/>
      <c r="Y93" s="443"/>
      <c r="Z93" s="419"/>
      <c r="AA93" s="425"/>
    </row>
    <row r="94" spans="1:27" ht="25.5">
      <c r="A94" s="34">
        <v>1</v>
      </c>
      <c r="B94" s="245" t="s">
        <v>209</v>
      </c>
      <c r="C94" s="66" t="s">
        <v>70</v>
      </c>
      <c r="D94" s="34">
        <v>226000</v>
      </c>
      <c r="E94" s="34" t="s">
        <v>210</v>
      </c>
      <c r="F94" s="48">
        <v>3</v>
      </c>
      <c r="G94" s="115">
        <f t="shared" ref="G94:G105" si="14">H94/F94</f>
        <v>4000</v>
      </c>
      <c r="H94" s="72">
        <v>12000</v>
      </c>
      <c r="I94" s="411"/>
      <c r="J94" s="393"/>
      <c r="K94" s="411"/>
      <c r="L94" s="129"/>
      <c r="M94" s="129"/>
      <c r="N94" s="129"/>
      <c r="O94" s="129"/>
      <c r="P94" s="129"/>
      <c r="Q94" s="129"/>
      <c r="R94" s="129"/>
      <c r="S94" s="129"/>
      <c r="T94" s="129"/>
      <c r="U94" s="420">
        <f t="shared" ref="U94:U106" si="15">SUM(H94:T94)</f>
        <v>12000</v>
      </c>
      <c r="V94" s="417"/>
      <c r="W94" s="438"/>
      <c r="X94" s="417"/>
      <c r="Y94" s="443"/>
      <c r="Z94" s="420">
        <f t="shared" ref="Z94" si="16">SUM(V94:Y94)</f>
        <v>0</v>
      </c>
      <c r="AA94" s="426">
        <f>U94-Z94</f>
        <v>12000</v>
      </c>
    </row>
    <row r="95" spans="1:27">
      <c r="A95" s="34">
        <v>2</v>
      </c>
      <c r="B95" s="245" t="s">
        <v>432</v>
      </c>
      <c r="C95" s="66" t="s">
        <v>70</v>
      </c>
      <c r="D95" s="34">
        <v>226000</v>
      </c>
      <c r="E95" s="34" t="s">
        <v>210</v>
      </c>
      <c r="F95" s="48">
        <v>3</v>
      </c>
      <c r="G95" s="115">
        <f t="shared" si="14"/>
        <v>360</v>
      </c>
      <c r="H95" s="72">
        <v>1080</v>
      </c>
      <c r="I95" s="411"/>
      <c r="J95" s="393"/>
      <c r="K95" s="411"/>
      <c r="L95" s="129"/>
      <c r="M95" s="129"/>
      <c r="N95" s="129"/>
      <c r="O95" s="129"/>
      <c r="P95" s="129"/>
      <c r="Q95" s="129"/>
      <c r="R95" s="129"/>
      <c r="S95" s="129"/>
      <c r="T95" s="129"/>
      <c r="U95" s="420">
        <f t="shared" si="15"/>
        <v>1080</v>
      </c>
      <c r="V95" s="417"/>
      <c r="W95" s="438"/>
      <c r="X95" s="417"/>
      <c r="Y95" s="443"/>
      <c r="Z95" s="420">
        <f t="shared" ref="Z95:Z106" si="17">SUM(V95:Y95)</f>
        <v>0</v>
      </c>
      <c r="AA95" s="426">
        <f t="shared" ref="AA95:AA106" si="18">U95-Z95</f>
        <v>1080</v>
      </c>
    </row>
    <row r="96" spans="1:27">
      <c r="A96" s="34">
        <v>3</v>
      </c>
      <c r="B96" s="86" t="s">
        <v>214</v>
      </c>
      <c r="C96" s="34">
        <v>244</v>
      </c>
      <c r="D96" s="35">
        <v>226000</v>
      </c>
      <c r="E96" s="34" t="s">
        <v>210</v>
      </c>
      <c r="F96" s="59">
        <v>28</v>
      </c>
      <c r="G96" s="115">
        <f t="shared" si="14"/>
        <v>5714.2857142857147</v>
      </c>
      <c r="H96" s="43">
        <v>160000</v>
      </c>
      <c r="I96" s="437"/>
      <c r="J96" s="437"/>
      <c r="K96" s="437"/>
      <c r="L96" s="129"/>
      <c r="M96" s="129"/>
      <c r="N96" s="129"/>
      <c r="O96" s="129"/>
      <c r="P96" s="129"/>
      <c r="Q96" s="129"/>
      <c r="R96" s="129"/>
      <c r="S96" s="129"/>
      <c r="T96" s="129"/>
      <c r="U96" s="420">
        <f t="shared" si="15"/>
        <v>160000</v>
      </c>
      <c r="V96" s="417"/>
      <c r="W96" s="438"/>
      <c r="X96" s="417"/>
      <c r="Y96" s="443"/>
      <c r="Z96" s="420">
        <f t="shared" si="17"/>
        <v>0</v>
      </c>
      <c r="AA96" s="426">
        <f t="shared" si="18"/>
        <v>160000</v>
      </c>
    </row>
    <row r="97" spans="1:27" ht="25.5" customHeight="1">
      <c r="A97" s="34">
        <v>4</v>
      </c>
      <c r="B97" s="86" t="s">
        <v>212</v>
      </c>
      <c r="C97" s="34">
        <v>244</v>
      </c>
      <c r="D97" s="35">
        <v>226000</v>
      </c>
      <c r="E97" s="34" t="s">
        <v>206</v>
      </c>
      <c r="F97" s="59">
        <v>1</v>
      </c>
      <c r="G97" s="115">
        <f t="shared" si="14"/>
        <v>16380</v>
      </c>
      <c r="H97" s="43">
        <v>16380</v>
      </c>
      <c r="I97" s="437"/>
      <c r="J97" s="437"/>
      <c r="K97" s="437"/>
      <c r="L97" s="129"/>
      <c r="M97" s="129"/>
      <c r="N97" s="129"/>
      <c r="O97" s="129"/>
      <c r="P97" s="129"/>
      <c r="Q97" s="129"/>
      <c r="R97" s="129"/>
      <c r="S97" s="129"/>
      <c r="T97" s="129"/>
      <c r="U97" s="420">
        <f t="shared" si="15"/>
        <v>16380</v>
      </c>
      <c r="V97" s="417"/>
      <c r="W97" s="438"/>
      <c r="X97" s="417"/>
      <c r="Y97" s="443"/>
      <c r="Z97" s="420">
        <f t="shared" si="17"/>
        <v>0</v>
      </c>
      <c r="AA97" s="426">
        <f t="shared" si="18"/>
        <v>16380</v>
      </c>
    </row>
    <row r="98" spans="1:27" ht="25.5" customHeight="1">
      <c r="A98" s="34">
        <v>5</v>
      </c>
      <c r="B98" s="86" t="s">
        <v>433</v>
      </c>
      <c r="C98" s="34">
        <v>244</v>
      </c>
      <c r="D98" s="35">
        <v>226000</v>
      </c>
      <c r="E98" s="34" t="s">
        <v>206</v>
      </c>
      <c r="F98" s="59">
        <v>1</v>
      </c>
      <c r="G98" s="115">
        <f t="shared" si="14"/>
        <v>850</v>
      </c>
      <c r="H98" s="43">
        <v>850</v>
      </c>
      <c r="I98" s="437"/>
      <c r="J98" s="437"/>
      <c r="K98" s="437"/>
      <c r="L98" s="129"/>
      <c r="M98" s="129"/>
      <c r="N98" s="129"/>
      <c r="O98" s="129"/>
      <c r="P98" s="129"/>
      <c r="Q98" s="129"/>
      <c r="R98" s="129"/>
      <c r="S98" s="129"/>
      <c r="T98" s="129"/>
      <c r="U98" s="420">
        <f t="shared" si="15"/>
        <v>850</v>
      </c>
      <c r="V98" s="417"/>
      <c r="W98" s="438"/>
      <c r="X98" s="417"/>
      <c r="Y98" s="443"/>
      <c r="Z98" s="420">
        <f t="shared" si="17"/>
        <v>0</v>
      </c>
      <c r="AA98" s="426">
        <f t="shared" si="18"/>
        <v>850</v>
      </c>
    </row>
    <row r="99" spans="1:27" ht="25.5" customHeight="1">
      <c r="A99" s="34">
        <v>6</v>
      </c>
      <c r="B99" s="86" t="s">
        <v>434</v>
      </c>
      <c r="C99" s="34">
        <v>244</v>
      </c>
      <c r="D99" s="35">
        <v>226000</v>
      </c>
      <c r="E99" s="34" t="s">
        <v>206</v>
      </c>
      <c r="F99" s="59">
        <v>1</v>
      </c>
      <c r="G99" s="115">
        <f t="shared" si="14"/>
        <v>24000</v>
      </c>
      <c r="H99" s="43">
        <v>24000</v>
      </c>
      <c r="I99" s="437"/>
      <c r="J99" s="437"/>
      <c r="K99" s="437"/>
      <c r="L99" s="129"/>
      <c r="M99" s="129"/>
      <c r="N99" s="129"/>
      <c r="O99" s="129"/>
      <c r="P99" s="129"/>
      <c r="Q99" s="129"/>
      <c r="R99" s="129"/>
      <c r="S99" s="129"/>
      <c r="T99" s="129"/>
      <c r="U99" s="420">
        <f t="shared" si="15"/>
        <v>24000</v>
      </c>
      <c r="V99" s="417">
        <v>24000</v>
      </c>
      <c r="W99" s="438" t="s">
        <v>661</v>
      </c>
      <c r="X99" s="417"/>
      <c r="Y99" s="443"/>
      <c r="Z99" s="420">
        <f t="shared" si="17"/>
        <v>24000</v>
      </c>
      <c r="AA99" s="426">
        <f t="shared" si="18"/>
        <v>0</v>
      </c>
    </row>
    <row r="100" spans="1:27" ht="25.5" customHeight="1">
      <c r="A100" s="34">
        <v>7</v>
      </c>
      <c r="B100" s="245" t="s">
        <v>435</v>
      </c>
      <c r="C100" s="66" t="s">
        <v>73</v>
      </c>
      <c r="D100" s="35">
        <v>226000</v>
      </c>
      <c r="E100" s="34" t="s">
        <v>206</v>
      </c>
      <c r="F100" s="48">
        <v>1</v>
      </c>
      <c r="G100" s="115">
        <f t="shared" si="14"/>
        <v>8000</v>
      </c>
      <c r="H100" s="72">
        <v>8000</v>
      </c>
      <c r="I100" s="437"/>
      <c r="J100" s="437"/>
      <c r="K100" s="437"/>
      <c r="L100" s="129"/>
      <c r="M100" s="129"/>
      <c r="N100" s="129"/>
      <c r="O100" s="129"/>
      <c r="P100" s="129"/>
      <c r="Q100" s="129"/>
      <c r="R100" s="129"/>
      <c r="S100" s="129"/>
      <c r="T100" s="129"/>
      <c r="U100" s="420">
        <f t="shared" si="15"/>
        <v>8000</v>
      </c>
      <c r="V100" s="417"/>
      <c r="W100" s="438"/>
      <c r="X100" s="417"/>
      <c r="Y100" s="443"/>
      <c r="Z100" s="420">
        <f t="shared" si="17"/>
        <v>0</v>
      </c>
      <c r="AA100" s="426">
        <f t="shared" si="18"/>
        <v>8000</v>
      </c>
    </row>
    <row r="101" spans="1:27" ht="38.25">
      <c r="A101" s="34">
        <v>8</v>
      </c>
      <c r="B101" s="245" t="s">
        <v>218</v>
      </c>
      <c r="C101" s="66" t="s">
        <v>73</v>
      </c>
      <c r="D101" s="35">
        <v>226000</v>
      </c>
      <c r="E101" s="34" t="s">
        <v>206</v>
      </c>
      <c r="F101" s="48">
        <v>1</v>
      </c>
      <c r="G101" s="115">
        <f t="shared" si="14"/>
        <v>7120</v>
      </c>
      <c r="H101" s="72">
        <v>7120</v>
      </c>
      <c r="I101" s="437"/>
      <c r="J101" s="437"/>
      <c r="K101" s="437"/>
      <c r="L101" s="129"/>
      <c r="M101" s="129"/>
      <c r="N101" s="129"/>
      <c r="O101" s="129"/>
      <c r="P101" s="129"/>
      <c r="Q101" s="129"/>
      <c r="R101" s="129"/>
      <c r="S101" s="129"/>
      <c r="T101" s="129"/>
      <c r="U101" s="420">
        <f t="shared" si="15"/>
        <v>7120</v>
      </c>
      <c r="V101" s="417"/>
      <c r="W101" s="438"/>
      <c r="X101" s="417"/>
      <c r="Y101" s="443"/>
      <c r="Z101" s="420">
        <f t="shared" si="17"/>
        <v>0</v>
      </c>
      <c r="AA101" s="426">
        <f t="shared" si="18"/>
        <v>7120</v>
      </c>
    </row>
    <row r="102" spans="1:27">
      <c r="A102" s="34">
        <v>9</v>
      </c>
      <c r="B102" s="245" t="s">
        <v>220</v>
      </c>
      <c r="C102" s="66" t="s">
        <v>73</v>
      </c>
      <c r="D102" s="35">
        <v>226000</v>
      </c>
      <c r="E102" s="34" t="s">
        <v>206</v>
      </c>
      <c r="F102" s="48">
        <v>1</v>
      </c>
      <c r="G102" s="115">
        <f t="shared" si="14"/>
        <v>8134</v>
      </c>
      <c r="H102" s="72">
        <v>8134</v>
      </c>
      <c r="I102" s="437"/>
      <c r="J102" s="437"/>
      <c r="K102" s="437"/>
      <c r="L102" s="129"/>
      <c r="M102" s="129"/>
      <c r="N102" s="129"/>
      <c r="O102" s="129"/>
      <c r="P102" s="129"/>
      <c r="Q102" s="129"/>
      <c r="R102" s="129"/>
      <c r="S102" s="129"/>
      <c r="T102" s="129"/>
      <c r="U102" s="420">
        <f t="shared" si="15"/>
        <v>8134</v>
      </c>
      <c r="V102" s="417"/>
      <c r="W102" s="438"/>
      <c r="X102" s="417"/>
      <c r="Y102" s="443"/>
      <c r="Z102" s="420">
        <f t="shared" si="17"/>
        <v>0</v>
      </c>
      <c r="AA102" s="426">
        <f t="shared" si="18"/>
        <v>8134</v>
      </c>
    </row>
    <row r="103" spans="1:27" ht="25.5">
      <c r="A103" s="34">
        <v>10</v>
      </c>
      <c r="B103" s="245" t="s">
        <v>631</v>
      </c>
      <c r="C103" s="66" t="s">
        <v>73</v>
      </c>
      <c r="D103" s="35">
        <v>226000</v>
      </c>
      <c r="E103" s="34" t="s">
        <v>210</v>
      </c>
      <c r="F103" s="48">
        <v>10</v>
      </c>
      <c r="G103" s="115">
        <f t="shared" si="14"/>
        <v>728.8</v>
      </c>
      <c r="H103" s="72">
        <v>7288</v>
      </c>
      <c r="I103" s="437"/>
      <c r="J103" s="437"/>
      <c r="K103" s="437"/>
      <c r="L103" s="129"/>
      <c r="M103" s="129"/>
      <c r="N103" s="129"/>
      <c r="O103" s="129"/>
      <c r="P103" s="129"/>
      <c r="Q103" s="129"/>
      <c r="R103" s="129"/>
      <c r="S103" s="129"/>
      <c r="T103" s="129"/>
      <c r="U103" s="420">
        <f t="shared" si="15"/>
        <v>7288</v>
      </c>
      <c r="V103" s="417"/>
      <c r="W103" s="438"/>
      <c r="X103" s="417"/>
      <c r="Y103" s="443"/>
      <c r="Z103" s="420">
        <f t="shared" si="17"/>
        <v>0</v>
      </c>
      <c r="AA103" s="426">
        <f t="shared" si="18"/>
        <v>7288</v>
      </c>
    </row>
    <row r="104" spans="1:27">
      <c r="A104" s="34">
        <v>11</v>
      </c>
      <c r="B104" s="245" t="s">
        <v>436</v>
      </c>
      <c r="C104" s="66" t="s">
        <v>73</v>
      </c>
      <c r="D104" s="35">
        <v>226000</v>
      </c>
      <c r="E104" s="34" t="s">
        <v>206</v>
      </c>
      <c r="F104" s="48">
        <v>1</v>
      </c>
      <c r="G104" s="115">
        <f t="shared" si="14"/>
        <v>10000</v>
      </c>
      <c r="H104" s="72">
        <v>10000</v>
      </c>
      <c r="I104" s="437"/>
      <c r="J104" s="437"/>
      <c r="K104" s="437"/>
      <c r="L104" s="129"/>
      <c r="M104" s="129"/>
      <c r="N104" s="129"/>
      <c r="O104" s="129"/>
      <c r="P104" s="129"/>
      <c r="Q104" s="129"/>
      <c r="R104" s="129"/>
      <c r="S104" s="129"/>
      <c r="T104" s="129"/>
      <c r="U104" s="420">
        <f t="shared" si="15"/>
        <v>10000</v>
      </c>
      <c r="V104" s="417"/>
      <c r="W104" s="438"/>
      <c r="X104" s="417"/>
      <c r="Y104" s="443"/>
      <c r="Z104" s="420">
        <f t="shared" si="17"/>
        <v>0</v>
      </c>
      <c r="AA104" s="426">
        <f t="shared" si="18"/>
        <v>10000</v>
      </c>
    </row>
    <row r="105" spans="1:27" ht="25.5">
      <c r="A105" s="34">
        <v>12</v>
      </c>
      <c r="B105" s="237" t="s">
        <v>437</v>
      </c>
      <c r="C105" s="66" t="s">
        <v>73</v>
      </c>
      <c r="D105" s="35">
        <v>226000</v>
      </c>
      <c r="E105" s="34" t="s">
        <v>206</v>
      </c>
      <c r="F105" s="48">
        <v>1</v>
      </c>
      <c r="G105" s="115">
        <f t="shared" si="14"/>
        <v>30000</v>
      </c>
      <c r="H105" s="72">
        <v>30000</v>
      </c>
      <c r="I105" s="437"/>
      <c r="J105" s="437"/>
      <c r="K105" s="437"/>
      <c r="L105" s="129"/>
      <c r="M105" s="129"/>
      <c r="N105" s="129"/>
      <c r="O105" s="129"/>
      <c r="P105" s="129"/>
      <c r="Q105" s="129"/>
      <c r="R105" s="129"/>
      <c r="S105" s="129"/>
      <c r="T105" s="129"/>
      <c r="U105" s="420">
        <f t="shared" si="15"/>
        <v>30000</v>
      </c>
      <c r="V105" s="417"/>
      <c r="W105" s="438"/>
      <c r="X105" s="417"/>
      <c r="Y105" s="443"/>
      <c r="Z105" s="420">
        <f t="shared" si="17"/>
        <v>0</v>
      </c>
      <c r="AA105" s="426">
        <f t="shared" si="18"/>
        <v>30000</v>
      </c>
    </row>
    <row r="106" spans="1:27" s="392" customFormat="1">
      <c r="A106" s="393">
        <v>13</v>
      </c>
      <c r="B106" s="403" t="s">
        <v>632</v>
      </c>
      <c r="C106" s="401" t="s">
        <v>73</v>
      </c>
      <c r="D106" s="394">
        <v>226000</v>
      </c>
      <c r="E106" s="393" t="s">
        <v>206</v>
      </c>
      <c r="F106" s="398">
        <v>1</v>
      </c>
      <c r="G106" s="405">
        <f t="shared" ref="G106" si="19">H106/F106</f>
        <v>16172</v>
      </c>
      <c r="H106" s="404">
        <v>16172</v>
      </c>
      <c r="I106" s="437"/>
      <c r="J106" s="437"/>
      <c r="K106" s="437"/>
      <c r="L106" s="129"/>
      <c r="M106" s="129"/>
      <c r="N106" s="129"/>
      <c r="O106" s="129"/>
      <c r="P106" s="129"/>
      <c r="Q106" s="129"/>
      <c r="R106" s="129"/>
      <c r="S106" s="129"/>
      <c r="T106" s="129"/>
      <c r="U106" s="420">
        <f t="shared" si="15"/>
        <v>16172</v>
      </c>
      <c r="V106" s="417"/>
      <c r="W106" s="438"/>
      <c r="X106" s="417"/>
      <c r="Y106" s="443"/>
      <c r="Z106" s="420">
        <f t="shared" si="17"/>
        <v>0</v>
      </c>
      <c r="AA106" s="426">
        <f t="shared" si="18"/>
        <v>16172</v>
      </c>
    </row>
    <row r="107" spans="1:27" s="466" customFormat="1" ht="13.5">
      <c r="A107" s="99"/>
      <c r="B107" s="100" t="s">
        <v>188</v>
      </c>
      <c r="C107" s="100"/>
      <c r="D107" s="154"/>
      <c r="E107" s="116"/>
      <c r="F107" s="460"/>
      <c r="G107" s="460"/>
      <c r="H107" s="53">
        <f>SUM(H94:H106)</f>
        <v>301024</v>
      </c>
      <c r="I107" s="467"/>
      <c r="J107" s="467"/>
      <c r="K107" s="467"/>
      <c r="L107" s="462"/>
      <c r="M107" s="462"/>
      <c r="N107" s="462"/>
      <c r="O107" s="462"/>
      <c r="P107" s="462"/>
      <c r="Q107" s="462"/>
      <c r="R107" s="462"/>
      <c r="S107" s="462"/>
      <c r="T107" s="462"/>
      <c r="U107" s="463">
        <f>SUM(U94:U106)</f>
        <v>301024</v>
      </c>
      <c r="V107" s="463"/>
      <c r="W107" s="464"/>
      <c r="X107" s="463"/>
      <c r="Y107" s="465"/>
      <c r="Z107" s="463">
        <f>SUM(Z94:Z106)</f>
        <v>24000</v>
      </c>
      <c r="AA107" s="463">
        <f>SUM(AA94:AA106)</f>
        <v>277024</v>
      </c>
    </row>
    <row r="108" spans="1:27">
      <c r="A108" s="29"/>
      <c r="B108" s="25"/>
      <c r="C108" s="25"/>
      <c r="D108" s="108"/>
      <c r="E108" s="25"/>
      <c r="F108" s="109"/>
      <c r="G108" s="109"/>
      <c r="H108" s="81"/>
      <c r="I108" s="82"/>
      <c r="J108" s="82"/>
      <c r="K108" s="82"/>
    </row>
    <row r="109" spans="1:27">
      <c r="A109" s="630" t="s">
        <v>221</v>
      </c>
      <c r="B109" s="630"/>
      <c r="C109" s="630"/>
      <c r="D109" s="630"/>
      <c r="E109" s="630"/>
      <c r="F109" s="630"/>
      <c r="G109" s="630"/>
      <c r="H109" s="630"/>
      <c r="I109" s="82"/>
      <c r="J109" s="29"/>
      <c r="K109" s="110"/>
      <c r="L109" s="110"/>
      <c r="M109" s="29"/>
      <c r="N109" s="24"/>
      <c r="O109" s="111"/>
      <c r="P109" s="80"/>
      <c r="Q109" s="112"/>
    </row>
    <row r="110" spans="1:27" ht="3.75" customHeight="1">
      <c r="A110" s="29"/>
      <c r="B110" s="25"/>
      <c r="C110" s="25"/>
      <c r="D110" s="108"/>
      <c r="E110" s="25"/>
      <c r="F110" s="109"/>
      <c r="G110" s="109"/>
      <c r="H110" s="81"/>
      <c r="I110" s="82"/>
      <c r="J110" s="29"/>
      <c r="K110" s="110"/>
      <c r="L110" s="110"/>
      <c r="M110" s="29"/>
      <c r="N110" s="24"/>
      <c r="O110" s="111"/>
      <c r="P110" s="80"/>
      <c r="Q110" s="112"/>
    </row>
    <row r="111" spans="1:27" ht="31.5" customHeight="1">
      <c r="A111" s="35" t="s">
        <v>190</v>
      </c>
      <c r="B111" s="35" t="s">
        <v>178</v>
      </c>
      <c r="C111" s="35" t="s">
        <v>179</v>
      </c>
      <c r="D111" s="35" t="s">
        <v>180</v>
      </c>
      <c r="E111" s="35" t="s">
        <v>222</v>
      </c>
      <c r="F111" s="35" t="s">
        <v>223</v>
      </c>
      <c r="G111" s="35" t="s">
        <v>224</v>
      </c>
      <c r="H111" s="36" t="s">
        <v>184</v>
      </c>
      <c r="I111" s="373" t="s">
        <v>643</v>
      </c>
      <c r="J111" s="373" t="s">
        <v>644</v>
      </c>
      <c r="K111" s="373" t="s">
        <v>641</v>
      </c>
      <c r="L111" s="373" t="s">
        <v>642</v>
      </c>
      <c r="M111" s="373" t="s">
        <v>645</v>
      </c>
      <c r="N111" s="373" t="s">
        <v>646</v>
      </c>
      <c r="O111" s="373" t="s">
        <v>647</v>
      </c>
      <c r="P111" s="373" t="s">
        <v>648</v>
      </c>
      <c r="Q111" s="373" t="s">
        <v>649</v>
      </c>
      <c r="R111" s="373" t="s">
        <v>650</v>
      </c>
      <c r="S111" s="373" t="s">
        <v>651</v>
      </c>
      <c r="T111" s="373" t="s">
        <v>652</v>
      </c>
    </row>
    <row r="112" spans="1:27">
      <c r="A112" s="34">
        <v>1</v>
      </c>
      <c r="B112" s="34">
        <v>2</v>
      </c>
      <c r="C112" s="34"/>
      <c r="D112" s="34">
        <v>3</v>
      </c>
      <c r="E112" s="34">
        <v>4</v>
      </c>
      <c r="F112" s="34">
        <v>5</v>
      </c>
      <c r="G112" s="34">
        <v>6</v>
      </c>
      <c r="H112" s="59">
        <v>7</v>
      </c>
      <c r="I112" s="82"/>
      <c r="J112" s="29"/>
      <c r="K112" s="110"/>
      <c r="L112" s="110"/>
      <c r="M112" s="29"/>
      <c r="N112" s="24"/>
      <c r="O112" s="111"/>
      <c r="P112" s="80"/>
      <c r="Q112" s="112"/>
    </row>
    <row r="113" spans="1:27" ht="25.5">
      <c r="A113" s="34">
        <v>1</v>
      </c>
      <c r="B113" s="113" t="s">
        <v>225</v>
      </c>
      <c r="C113" s="114" t="s">
        <v>69</v>
      </c>
      <c r="D113" s="34">
        <v>266000</v>
      </c>
      <c r="E113" s="246">
        <v>15</v>
      </c>
      <c r="F113" s="48">
        <v>3</v>
      </c>
      <c r="G113" s="115">
        <f>H113/F113/E113</f>
        <v>1555.5555555555554</v>
      </c>
      <c r="H113" s="72">
        <v>70000</v>
      </c>
      <c r="I113" s="82"/>
      <c r="J113" s="29"/>
      <c r="K113" s="110"/>
      <c r="L113" s="110"/>
      <c r="M113" s="29"/>
      <c r="N113" s="24"/>
      <c r="O113" s="111"/>
      <c r="P113" s="80"/>
      <c r="Q113" s="112"/>
    </row>
    <row r="114" spans="1:27" s="83" customFormat="1">
      <c r="A114" s="99"/>
      <c r="B114" s="116" t="s">
        <v>188</v>
      </c>
      <c r="C114" s="76"/>
      <c r="D114" s="101"/>
      <c r="E114" s="76"/>
      <c r="F114" s="102"/>
      <c r="G114" s="102"/>
      <c r="H114" s="53">
        <f>H113</f>
        <v>70000</v>
      </c>
      <c r="I114" s="82"/>
      <c r="J114" s="29"/>
      <c r="K114" s="110"/>
      <c r="L114" s="110"/>
      <c r="M114" s="29"/>
      <c r="N114" s="24"/>
      <c r="O114" s="111"/>
      <c r="P114" s="80"/>
      <c r="Q114" s="112"/>
      <c r="U114" s="418"/>
      <c r="V114" s="453"/>
      <c r="W114" s="454"/>
      <c r="X114" s="453"/>
      <c r="Y114" s="455"/>
      <c r="Z114" s="418"/>
      <c r="AA114" s="423"/>
    </row>
    <row r="115" spans="1:27" s="83" customFormat="1">
      <c r="A115" s="29"/>
      <c r="B115" s="25"/>
      <c r="C115" s="25"/>
      <c r="D115" s="108"/>
      <c r="E115" s="25"/>
      <c r="F115" s="109"/>
      <c r="G115" s="109"/>
      <c r="H115" s="81"/>
      <c r="I115" s="82"/>
      <c r="J115" s="29"/>
      <c r="K115" s="110"/>
      <c r="L115" s="110"/>
      <c r="M115" s="29"/>
      <c r="N115" s="24"/>
      <c r="O115" s="111"/>
      <c r="P115" s="80"/>
      <c r="Q115" s="112"/>
      <c r="U115" s="418"/>
      <c r="V115" s="453"/>
      <c r="W115" s="454"/>
      <c r="X115" s="453"/>
      <c r="Y115" s="455"/>
      <c r="Z115" s="418"/>
      <c r="AA115" s="423"/>
    </row>
    <row r="116" spans="1:27" s="83" customFormat="1">
      <c r="A116" s="24"/>
      <c r="B116" s="25"/>
      <c r="C116" s="25"/>
      <c r="D116" s="29" t="s">
        <v>438</v>
      </c>
      <c r="E116" s="29"/>
      <c r="F116" s="84"/>
      <c r="G116" s="84"/>
      <c r="H116" s="26"/>
      <c r="I116" s="82"/>
      <c r="J116" s="29"/>
      <c r="K116" s="110"/>
      <c r="L116" s="110"/>
      <c r="M116" s="29"/>
      <c r="N116" s="24"/>
      <c r="O116" s="111"/>
      <c r="P116" s="80"/>
      <c r="Q116" s="112"/>
      <c r="U116" s="418"/>
      <c r="V116" s="453"/>
      <c r="W116" s="454"/>
      <c r="X116" s="453"/>
      <c r="Y116" s="455"/>
      <c r="Z116" s="418"/>
      <c r="AA116" s="423"/>
    </row>
    <row r="117" spans="1:27" s="83" customFormat="1" ht="2.25" customHeight="1">
      <c r="A117" s="25"/>
      <c r="B117" s="108"/>
      <c r="C117" s="108"/>
      <c r="D117" s="25"/>
      <c r="E117" s="25"/>
      <c r="F117" s="25"/>
      <c r="G117" s="25"/>
      <c r="H117" s="26"/>
      <c r="I117" s="82"/>
      <c r="J117" s="29"/>
      <c r="K117" s="110"/>
      <c r="L117" s="110"/>
      <c r="M117" s="29"/>
      <c r="N117" s="24"/>
      <c r="O117" s="111"/>
      <c r="P117" s="80"/>
      <c r="Q117" s="112"/>
      <c r="U117" s="418"/>
      <c r="V117" s="453"/>
      <c r="W117" s="454"/>
      <c r="X117" s="453"/>
      <c r="Y117" s="455"/>
      <c r="Z117" s="418"/>
      <c r="AA117" s="423"/>
    </row>
    <row r="118" spans="1:27" s="83" customFormat="1" ht="30.75" customHeight="1">
      <c r="A118" s="35" t="s">
        <v>177</v>
      </c>
      <c r="B118" s="34" t="s">
        <v>178</v>
      </c>
      <c r="C118" s="35" t="s">
        <v>179</v>
      </c>
      <c r="D118" s="35" t="s">
        <v>180</v>
      </c>
      <c r="E118" s="35" t="s">
        <v>181</v>
      </c>
      <c r="F118" s="35" t="s">
        <v>203</v>
      </c>
      <c r="G118" s="35" t="s">
        <v>204</v>
      </c>
      <c r="H118" s="244" t="s">
        <v>184</v>
      </c>
      <c r="I118" s="373" t="s">
        <v>643</v>
      </c>
      <c r="J118" s="373" t="s">
        <v>644</v>
      </c>
      <c r="K118" s="373" t="s">
        <v>641</v>
      </c>
      <c r="L118" s="373" t="s">
        <v>642</v>
      </c>
      <c r="M118" s="373" t="s">
        <v>645</v>
      </c>
      <c r="N118" s="373" t="s">
        <v>646</v>
      </c>
      <c r="O118" s="373" t="s">
        <v>647</v>
      </c>
      <c r="P118" s="373" t="s">
        <v>648</v>
      </c>
      <c r="Q118" s="373" t="s">
        <v>649</v>
      </c>
      <c r="R118" s="373" t="s">
        <v>650</v>
      </c>
      <c r="S118" s="373" t="s">
        <v>651</v>
      </c>
      <c r="T118" s="373" t="s">
        <v>652</v>
      </c>
      <c r="U118" s="418"/>
      <c r="V118" s="453"/>
      <c r="W118" s="454"/>
      <c r="X118" s="453"/>
      <c r="Y118" s="455"/>
      <c r="Z118" s="418"/>
      <c r="AA118" s="423"/>
    </row>
    <row r="119" spans="1:27" s="83" customFormat="1">
      <c r="A119" s="35">
        <v>1</v>
      </c>
      <c r="B119" s="247">
        <v>2</v>
      </c>
      <c r="C119" s="34">
        <v>3</v>
      </c>
      <c r="D119" s="34">
        <v>4</v>
      </c>
      <c r="E119" s="34">
        <v>5</v>
      </c>
      <c r="F119" s="34">
        <v>6</v>
      </c>
      <c r="G119" s="34">
        <v>7</v>
      </c>
      <c r="H119" s="59">
        <v>8</v>
      </c>
      <c r="I119" s="82"/>
      <c r="J119" s="29"/>
      <c r="K119" s="110"/>
      <c r="L119" s="110"/>
      <c r="M119" s="29"/>
      <c r="N119" s="24"/>
      <c r="O119" s="111"/>
      <c r="P119" s="80"/>
      <c r="Q119" s="112"/>
      <c r="U119" s="418"/>
      <c r="V119" s="453"/>
      <c r="W119" s="454"/>
      <c r="X119" s="453"/>
      <c r="Y119" s="455"/>
      <c r="Z119" s="418"/>
      <c r="AA119" s="423"/>
    </row>
    <row r="120" spans="1:27" s="83" customFormat="1">
      <c r="A120" s="35">
        <v>1</v>
      </c>
      <c r="B120" s="248" t="s">
        <v>439</v>
      </c>
      <c r="C120" s="114" t="s">
        <v>86</v>
      </c>
      <c r="D120" s="34">
        <v>291000</v>
      </c>
      <c r="E120" s="34" t="s">
        <v>206</v>
      </c>
      <c r="F120" s="34">
        <v>4</v>
      </c>
      <c r="G120" s="34">
        <f>H120/F120</f>
        <v>11903</v>
      </c>
      <c r="H120" s="72">
        <v>47612</v>
      </c>
      <c r="I120" s="82"/>
      <c r="J120" s="29"/>
      <c r="K120" s="110"/>
      <c r="L120" s="110"/>
      <c r="M120" s="29"/>
      <c r="N120" s="24"/>
      <c r="O120" s="111"/>
      <c r="P120" s="80"/>
      <c r="Q120" s="112"/>
      <c r="U120" s="418"/>
      <c r="V120" s="453"/>
      <c r="W120" s="454"/>
      <c r="X120" s="453"/>
      <c r="Y120" s="455"/>
      <c r="Z120" s="418"/>
      <c r="AA120" s="423"/>
    </row>
    <row r="121" spans="1:27" s="83" customFormat="1">
      <c r="A121" s="99"/>
      <c r="B121" s="154" t="s">
        <v>188</v>
      </c>
      <c r="C121" s="154"/>
      <c r="D121" s="99">
        <v>29000</v>
      </c>
      <c r="E121" s="99"/>
      <c r="F121" s="249"/>
      <c r="G121" s="249"/>
      <c r="H121" s="53">
        <f>SUM(H120:H120)</f>
        <v>47612</v>
      </c>
      <c r="I121" s="82"/>
      <c r="J121" s="29"/>
      <c r="K121" s="110"/>
      <c r="L121" s="110"/>
      <c r="M121" s="29"/>
      <c r="N121" s="24"/>
      <c r="O121" s="111"/>
      <c r="P121" s="80"/>
      <c r="Q121" s="112"/>
      <c r="U121" s="418"/>
      <c r="V121" s="453"/>
      <c r="W121" s="454"/>
      <c r="X121" s="453"/>
      <c r="Y121" s="455"/>
      <c r="Z121" s="418"/>
      <c r="AA121" s="423"/>
    </row>
    <row r="122" spans="1:27" s="83" customFormat="1">
      <c r="A122" s="29"/>
      <c r="B122" s="84"/>
      <c r="C122" s="24"/>
      <c r="D122" s="108"/>
      <c r="E122" s="25"/>
      <c r="F122" s="109"/>
      <c r="G122" s="109"/>
      <c r="H122" s="81"/>
      <c r="I122" s="250"/>
      <c r="J122" s="223"/>
      <c r="K122" s="223"/>
      <c r="L122" s="224"/>
      <c r="M122" s="224"/>
      <c r="N122" s="224"/>
      <c r="O122" s="224"/>
      <c r="P122" s="224"/>
      <c r="Q122" s="224"/>
      <c r="U122" s="418"/>
      <c r="V122" s="453"/>
      <c r="W122" s="454"/>
      <c r="X122" s="453"/>
      <c r="Y122" s="455"/>
      <c r="Z122" s="418"/>
      <c r="AA122" s="423"/>
    </row>
    <row r="123" spans="1:27">
      <c r="A123" s="24"/>
      <c r="B123" s="85"/>
      <c r="C123" s="85"/>
      <c r="D123" s="29" t="s">
        <v>226</v>
      </c>
      <c r="E123" s="29"/>
      <c r="F123" s="84"/>
      <c r="G123" s="84"/>
      <c r="H123" s="81"/>
      <c r="I123" s="82"/>
      <c r="J123" s="223"/>
      <c r="K123" s="223"/>
      <c r="L123" s="118"/>
      <c r="M123" s="118"/>
      <c r="N123" s="118"/>
      <c r="O123" s="118"/>
      <c r="P123" s="118"/>
      <c r="Q123" s="118"/>
    </row>
    <row r="124" spans="1:27" ht="3.75" customHeight="1">
      <c r="A124" s="24"/>
      <c r="B124" s="85"/>
      <c r="C124" s="85"/>
      <c r="D124" s="29"/>
      <c r="E124" s="29"/>
      <c r="F124" s="84"/>
      <c r="G124" s="84"/>
      <c r="H124" s="81"/>
      <c r="I124" s="82"/>
      <c r="J124" s="223"/>
      <c r="K124" s="223"/>
      <c r="L124" s="118"/>
      <c r="M124" s="118"/>
      <c r="N124" s="118"/>
      <c r="O124" s="118"/>
      <c r="P124" s="118"/>
      <c r="Q124" s="118"/>
    </row>
    <row r="125" spans="1:27" ht="35.25" customHeight="1">
      <c r="A125" s="35" t="s">
        <v>227</v>
      </c>
      <c r="B125" s="66" t="s">
        <v>178</v>
      </c>
      <c r="C125" s="35" t="s">
        <v>179</v>
      </c>
      <c r="D125" s="35" t="s">
        <v>180</v>
      </c>
      <c r="E125" s="35" t="s">
        <v>181</v>
      </c>
      <c r="F125" s="35" t="s">
        <v>203</v>
      </c>
      <c r="G125" s="119" t="s">
        <v>228</v>
      </c>
      <c r="H125" s="36" t="s">
        <v>184</v>
      </c>
      <c r="I125" s="411" t="s">
        <v>643</v>
      </c>
      <c r="J125" s="411" t="s">
        <v>644</v>
      </c>
      <c r="K125" s="411" t="s">
        <v>641</v>
      </c>
      <c r="L125" s="411" t="s">
        <v>642</v>
      </c>
      <c r="M125" s="411" t="s">
        <v>645</v>
      </c>
      <c r="N125" s="411" t="s">
        <v>646</v>
      </c>
      <c r="O125" s="411" t="s">
        <v>647</v>
      </c>
      <c r="P125" s="411" t="s">
        <v>648</v>
      </c>
      <c r="Q125" s="411" t="s">
        <v>649</v>
      </c>
      <c r="R125" s="411" t="s">
        <v>650</v>
      </c>
      <c r="S125" s="411" t="s">
        <v>651</v>
      </c>
      <c r="T125" s="411" t="s">
        <v>652</v>
      </c>
      <c r="U125" s="419" t="s">
        <v>293</v>
      </c>
      <c r="V125" s="417"/>
      <c r="W125" s="438"/>
      <c r="X125" s="417"/>
      <c r="Y125" s="443"/>
      <c r="Z125" s="419" t="s">
        <v>653</v>
      </c>
      <c r="AA125" s="425" t="s">
        <v>654</v>
      </c>
    </row>
    <row r="126" spans="1:27">
      <c r="A126" s="34">
        <v>1</v>
      </c>
      <c r="B126" s="34">
        <v>2</v>
      </c>
      <c r="C126" s="34">
        <v>3</v>
      </c>
      <c r="D126" s="34">
        <v>4</v>
      </c>
      <c r="E126" s="34">
        <v>5</v>
      </c>
      <c r="F126" s="34">
        <v>6</v>
      </c>
      <c r="G126" s="34">
        <v>7</v>
      </c>
      <c r="H126" s="59">
        <v>8</v>
      </c>
      <c r="I126" s="411"/>
      <c r="J126" s="411"/>
      <c r="K126" s="411"/>
      <c r="L126" s="129"/>
      <c r="M126" s="129"/>
      <c r="N126" s="129"/>
      <c r="O126" s="129"/>
      <c r="P126" s="129"/>
      <c r="Q126" s="129"/>
      <c r="R126" s="129"/>
      <c r="S126" s="129"/>
      <c r="T126" s="129"/>
      <c r="U126" s="419"/>
      <c r="V126" s="427" t="s">
        <v>640</v>
      </c>
      <c r="W126" s="438"/>
      <c r="X126" s="417"/>
      <c r="Y126" s="443"/>
      <c r="Z126" s="419"/>
      <c r="AA126" s="425"/>
    </row>
    <row r="127" spans="1:27" ht="25.5">
      <c r="A127" s="64">
        <v>1</v>
      </c>
      <c r="B127" s="120" t="s">
        <v>440</v>
      </c>
      <c r="C127" s="66" t="s">
        <v>73</v>
      </c>
      <c r="D127" s="64">
        <v>342000</v>
      </c>
      <c r="E127" s="34" t="s">
        <v>441</v>
      </c>
      <c r="F127" s="59">
        <v>1</v>
      </c>
      <c r="G127" s="158">
        <f>H127/F127</f>
        <v>6488</v>
      </c>
      <c r="H127" s="69">
        <v>6488</v>
      </c>
      <c r="I127" s="411"/>
      <c r="J127" s="411"/>
      <c r="K127" s="411"/>
      <c r="L127" s="129"/>
      <c r="M127" s="129"/>
      <c r="N127" s="129"/>
      <c r="O127" s="129"/>
      <c r="P127" s="129"/>
      <c r="Q127" s="129"/>
      <c r="R127" s="129"/>
      <c r="S127" s="129"/>
      <c r="T127" s="129"/>
      <c r="U127" s="420">
        <f t="shared" ref="U127:U141" si="20">SUM(H127:T127)</f>
        <v>6488</v>
      </c>
      <c r="V127" s="417"/>
      <c r="W127" s="438"/>
      <c r="X127" s="417"/>
      <c r="Y127" s="443"/>
      <c r="Z127" s="420">
        <f t="shared" ref="Z127" si="21">SUM(V127:Y127)</f>
        <v>0</v>
      </c>
      <c r="AA127" s="426">
        <f>U127-Z127</f>
        <v>6488</v>
      </c>
    </row>
    <row r="128" spans="1:27">
      <c r="A128" s="64">
        <v>2</v>
      </c>
      <c r="B128" s="157" t="s">
        <v>442</v>
      </c>
      <c r="C128" s="66" t="s">
        <v>73</v>
      </c>
      <c r="D128" s="64">
        <v>343000</v>
      </c>
      <c r="E128" s="34"/>
      <c r="F128" s="59"/>
      <c r="G128" s="158"/>
      <c r="H128" s="69">
        <f>SUM(H129:H130)</f>
        <v>5999.999999998</v>
      </c>
      <c r="I128" s="411"/>
      <c r="J128" s="412"/>
      <c r="K128" s="411"/>
      <c r="L128" s="129"/>
      <c r="M128" s="129"/>
      <c r="N128" s="129"/>
      <c r="O128" s="129"/>
      <c r="P128" s="129"/>
      <c r="Q128" s="129"/>
      <c r="R128" s="129"/>
      <c r="S128" s="129"/>
      <c r="T128" s="129"/>
      <c r="U128" s="420">
        <f t="shared" si="20"/>
        <v>5999.999999998</v>
      </c>
      <c r="V128" s="417"/>
      <c r="W128" s="438"/>
      <c r="X128" s="417"/>
      <c r="Y128" s="443"/>
      <c r="Z128" s="420">
        <f t="shared" ref="Z128:Z156" si="22">SUM(V128:Y128)</f>
        <v>0</v>
      </c>
      <c r="AA128" s="426">
        <f t="shared" ref="AA128:AA155" si="23">U128-Z128</f>
        <v>5999.999999998</v>
      </c>
    </row>
    <row r="129" spans="1:27" hidden="1">
      <c r="A129" s="64"/>
      <c r="B129" s="70" t="s">
        <v>443</v>
      </c>
      <c r="C129" s="66"/>
      <c r="D129" s="64"/>
      <c r="E129" s="34" t="s">
        <v>232</v>
      </c>
      <c r="F129" s="59">
        <v>20</v>
      </c>
      <c r="G129" s="71">
        <v>200</v>
      </c>
      <c r="H129" s="72">
        <f>F129*G129</f>
        <v>4000</v>
      </c>
      <c r="I129" s="411"/>
      <c r="J129" s="412"/>
      <c r="K129" s="411"/>
      <c r="L129" s="129"/>
      <c r="M129" s="129"/>
      <c r="N129" s="129"/>
      <c r="O129" s="129"/>
      <c r="P129" s="129"/>
      <c r="Q129" s="129"/>
      <c r="R129" s="129"/>
      <c r="S129" s="129"/>
      <c r="T129" s="129"/>
      <c r="U129" s="420"/>
      <c r="V129" s="417"/>
      <c r="W129" s="438"/>
      <c r="X129" s="417"/>
      <c r="Y129" s="443"/>
      <c r="Z129" s="420">
        <f t="shared" si="22"/>
        <v>0</v>
      </c>
      <c r="AA129" s="426">
        <f t="shared" si="23"/>
        <v>0</v>
      </c>
    </row>
    <row r="130" spans="1:27" hidden="1">
      <c r="A130" s="64"/>
      <c r="B130" s="251" t="s">
        <v>444</v>
      </c>
      <c r="C130" s="66"/>
      <c r="D130" s="64"/>
      <c r="E130" s="34" t="s">
        <v>232</v>
      </c>
      <c r="F130" s="59">
        <v>38.461538461499998</v>
      </c>
      <c r="G130" s="71">
        <v>52</v>
      </c>
      <c r="H130" s="72">
        <f>F130*G130</f>
        <v>1999.999999998</v>
      </c>
      <c r="I130" s="411"/>
      <c r="J130" s="412"/>
      <c r="K130" s="411"/>
      <c r="L130" s="129"/>
      <c r="M130" s="129"/>
      <c r="N130" s="129"/>
      <c r="O130" s="129"/>
      <c r="P130" s="129"/>
      <c r="Q130" s="129"/>
      <c r="R130" s="129"/>
      <c r="S130" s="129"/>
      <c r="T130" s="129"/>
      <c r="U130" s="420"/>
      <c r="V130" s="417"/>
      <c r="W130" s="438"/>
      <c r="X130" s="417"/>
      <c r="Y130" s="443"/>
      <c r="Z130" s="420">
        <f t="shared" si="22"/>
        <v>0</v>
      </c>
      <c r="AA130" s="426">
        <f t="shared" si="23"/>
        <v>0</v>
      </c>
    </row>
    <row r="131" spans="1:27">
      <c r="A131" s="64">
        <v>3</v>
      </c>
      <c r="B131" s="252" t="s">
        <v>445</v>
      </c>
      <c r="C131" s="66" t="s">
        <v>73</v>
      </c>
      <c r="D131" s="64">
        <v>344000</v>
      </c>
      <c r="E131" s="34" t="s">
        <v>230</v>
      </c>
      <c r="F131" s="59">
        <v>1</v>
      </c>
      <c r="G131" s="71">
        <f>H131/F131</f>
        <v>46560</v>
      </c>
      <c r="H131" s="69">
        <v>46560</v>
      </c>
      <c r="I131" s="411"/>
      <c r="J131" s="412"/>
      <c r="K131" s="411"/>
      <c r="L131" s="129"/>
      <c r="M131" s="129"/>
      <c r="N131" s="129"/>
      <c r="O131" s="129"/>
      <c r="P131" s="129"/>
      <c r="Q131" s="129"/>
      <c r="R131" s="129"/>
      <c r="S131" s="129"/>
      <c r="T131" s="129"/>
      <c r="U131" s="420">
        <f t="shared" si="20"/>
        <v>46560</v>
      </c>
      <c r="V131" s="417"/>
      <c r="W131" s="438"/>
      <c r="X131" s="417"/>
      <c r="Y131" s="443"/>
      <c r="Z131" s="420">
        <f t="shared" si="22"/>
        <v>0</v>
      </c>
      <c r="AA131" s="426">
        <f t="shared" si="23"/>
        <v>46560</v>
      </c>
    </row>
    <row r="132" spans="1:27" hidden="1">
      <c r="A132" s="64">
        <v>4</v>
      </c>
      <c r="B132" s="157" t="s">
        <v>446</v>
      </c>
      <c r="C132" s="66" t="s">
        <v>73</v>
      </c>
      <c r="D132" s="64">
        <v>344000</v>
      </c>
      <c r="E132" s="34" t="s">
        <v>230</v>
      </c>
      <c r="F132" s="59">
        <v>1</v>
      </c>
      <c r="G132" s="71">
        <f>H132/F132</f>
        <v>0</v>
      </c>
      <c r="H132" s="69">
        <v>0</v>
      </c>
      <c r="I132" s="411"/>
      <c r="J132" s="412"/>
      <c r="K132" s="411"/>
      <c r="L132" s="129"/>
      <c r="M132" s="129"/>
      <c r="N132" s="129"/>
      <c r="O132" s="129"/>
      <c r="P132" s="129"/>
      <c r="Q132" s="129"/>
      <c r="R132" s="129"/>
      <c r="S132" s="129"/>
      <c r="T132" s="129"/>
      <c r="U132" s="420">
        <f t="shared" si="20"/>
        <v>0</v>
      </c>
      <c r="V132" s="417"/>
      <c r="W132" s="438"/>
      <c r="X132" s="417"/>
      <c r="Y132" s="443"/>
      <c r="Z132" s="420">
        <f t="shared" si="22"/>
        <v>0</v>
      </c>
      <c r="AA132" s="426">
        <f t="shared" si="23"/>
        <v>0</v>
      </c>
    </row>
    <row r="133" spans="1:27">
      <c r="A133" s="64">
        <v>4</v>
      </c>
      <c r="B133" s="157" t="s">
        <v>447</v>
      </c>
      <c r="C133" s="66" t="s">
        <v>73</v>
      </c>
      <c r="D133" s="64">
        <v>344000</v>
      </c>
      <c r="E133" s="34" t="s">
        <v>230</v>
      </c>
      <c r="F133" s="59">
        <v>10</v>
      </c>
      <c r="G133" s="71">
        <f>H133/F133</f>
        <v>1510.6</v>
      </c>
      <c r="H133" s="69">
        <v>15106</v>
      </c>
      <c r="I133" s="411"/>
      <c r="J133" s="412"/>
      <c r="K133" s="411"/>
      <c r="L133" s="129"/>
      <c r="M133" s="129"/>
      <c r="N133" s="129"/>
      <c r="O133" s="129"/>
      <c r="P133" s="129"/>
      <c r="Q133" s="129"/>
      <c r="R133" s="129"/>
      <c r="S133" s="129"/>
      <c r="T133" s="129"/>
      <c r="U133" s="420">
        <f t="shared" si="20"/>
        <v>15106</v>
      </c>
      <c r="V133" s="417"/>
      <c r="W133" s="438"/>
      <c r="X133" s="417"/>
      <c r="Y133" s="443"/>
      <c r="Z133" s="420">
        <f t="shared" si="22"/>
        <v>0</v>
      </c>
      <c r="AA133" s="426">
        <f t="shared" si="23"/>
        <v>15106</v>
      </c>
    </row>
    <row r="134" spans="1:27">
      <c r="A134" s="64">
        <v>5</v>
      </c>
      <c r="B134" s="157" t="s">
        <v>246</v>
      </c>
      <c r="C134" s="66" t="s">
        <v>73</v>
      </c>
      <c r="D134" s="64">
        <v>344000</v>
      </c>
      <c r="E134" s="34"/>
      <c r="F134" s="59"/>
      <c r="G134" s="158"/>
      <c r="H134" s="69">
        <f>SUM(H135:H138)</f>
        <v>61825</v>
      </c>
      <c r="I134" s="411"/>
      <c r="J134" s="412"/>
      <c r="K134" s="411"/>
      <c r="L134" s="129"/>
      <c r="M134" s="129"/>
      <c r="N134" s="129"/>
      <c r="O134" s="129"/>
      <c r="P134" s="129"/>
      <c r="Q134" s="129"/>
      <c r="R134" s="129"/>
      <c r="S134" s="129"/>
      <c r="T134" s="129"/>
      <c r="U134" s="420">
        <f t="shared" si="20"/>
        <v>61825</v>
      </c>
      <c r="V134" s="417"/>
      <c r="W134" s="438"/>
      <c r="X134" s="417"/>
      <c r="Y134" s="443"/>
      <c r="Z134" s="420">
        <f t="shared" si="22"/>
        <v>0</v>
      </c>
      <c r="AA134" s="426">
        <f t="shared" si="23"/>
        <v>61825</v>
      </c>
    </row>
    <row r="135" spans="1:27" hidden="1">
      <c r="A135" s="64"/>
      <c r="B135" s="132" t="s">
        <v>448</v>
      </c>
      <c r="C135" s="66"/>
      <c r="D135" s="64"/>
      <c r="E135" s="130" t="s">
        <v>234</v>
      </c>
      <c r="F135" s="59">
        <v>78</v>
      </c>
      <c r="G135" s="142">
        <v>50</v>
      </c>
      <c r="H135" s="72">
        <f>F135*G135</f>
        <v>3900</v>
      </c>
      <c r="I135" s="411"/>
      <c r="J135" s="412"/>
      <c r="K135" s="411"/>
      <c r="L135" s="129"/>
      <c r="M135" s="129"/>
      <c r="N135" s="129"/>
      <c r="O135" s="129"/>
      <c r="P135" s="129"/>
      <c r="Q135" s="129"/>
      <c r="R135" s="129"/>
      <c r="S135" s="129"/>
      <c r="T135" s="129"/>
      <c r="U135" s="420"/>
      <c r="V135" s="417"/>
      <c r="W135" s="438"/>
      <c r="X135" s="417"/>
      <c r="Y135" s="443"/>
      <c r="Z135" s="420">
        <f t="shared" si="22"/>
        <v>0</v>
      </c>
      <c r="AA135" s="426">
        <f t="shared" si="23"/>
        <v>0</v>
      </c>
    </row>
    <row r="136" spans="1:27" hidden="1">
      <c r="A136" s="64"/>
      <c r="B136" s="132" t="s">
        <v>449</v>
      </c>
      <c r="C136" s="66"/>
      <c r="D136" s="64"/>
      <c r="E136" s="130" t="s">
        <v>234</v>
      </c>
      <c r="F136" s="59">
        <v>80</v>
      </c>
      <c r="G136" s="142">
        <v>300</v>
      </c>
      <c r="H136" s="72">
        <f>F136*G136</f>
        <v>24000</v>
      </c>
      <c r="I136" s="411"/>
      <c r="J136" s="412"/>
      <c r="K136" s="411"/>
      <c r="L136" s="129"/>
      <c r="M136" s="129"/>
      <c r="N136" s="129"/>
      <c r="O136" s="129"/>
      <c r="P136" s="129"/>
      <c r="Q136" s="129"/>
      <c r="R136" s="129"/>
      <c r="S136" s="129"/>
      <c r="T136" s="129"/>
      <c r="U136" s="420"/>
      <c r="V136" s="417"/>
      <c r="W136" s="438"/>
      <c r="X136" s="417"/>
      <c r="Y136" s="443"/>
      <c r="Z136" s="420">
        <f t="shared" si="22"/>
        <v>0</v>
      </c>
      <c r="AA136" s="426">
        <f t="shared" si="23"/>
        <v>0</v>
      </c>
    </row>
    <row r="137" spans="1:27" hidden="1">
      <c r="A137" s="64"/>
      <c r="B137" s="132" t="s">
        <v>450</v>
      </c>
      <c r="C137" s="66"/>
      <c r="D137" s="64"/>
      <c r="E137" s="130" t="s">
        <v>234</v>
      </c>
      <c r="F137" s="59">
        <v>10</v>
      </c>
      <c r="G137" s="142">
        <v>3102.5</v>
      </c>
      <c r="H137" s="72">
        <f>F137*G137</f>
        <v>31025</v>
      </c>
      <c r="I137" s="411"/>
      <c r="J137" s="412"/>
      <c r="K137" s="411"/>
      <c r="L137" s="129"/>
      <c r="M137" s="129"/>
      <c r="N137" s="129"/>
      <c r="O137" s="129"/>
      <c r="P137" s="129"/>
      <c r="Q137" s="129"/>
      <c r="R137" s="129"/>
      <c r="S137" s="129"/>
      <c r="T137" s="129"/>
      <c r="U137" s="420"/>
      <c r="V137" s="417"/>
      <c r="W137" s="438"/>
      <c r="X137" s="417"/>
      <c r="Y137" s="443"/>
      <c r="Z137" s="420">
        <f t="shared" si="22"/>
        <v>0</v>
      </c>
      <c r="AA137" s="426">
        <f t="shared" si="23"/>
        <v>0</v>
      </c>
    </row>
    <row r="138" spans="1:27" hidden="1">
      <c r="A138" s="64"/>
      <c r="B138" s="132" t="s">
        <v>451</v>
      </c>
      <c r="C138" s="66"/>
      <c r="D138" s="64"/>
      <c r="E138" s="130" t="s">
        <v>234</v>
      </c>
      <c r="F138" s="59">
        <v>10</v>
      </c>
      <c r="G138" s="135">
        <v>290</v>
      </c>
      <c r="H138" s="72">
        <f>F138*G138</f>
        <v>2900</v>
      </c>
      <c r="I138" s="411"/>
      <c r="J138" s="412"/>
      <c r="K138" s="411"/>
      <c r="L138" s="129"/>
      <c r="M138" s="129"/>
      <c r="N138" s="129"/>
      <c r="O138" s="129"/>
      <c r="P138" s="129"/>
      <c r="Q138" s="129"/>
      <c r="R138" s="129"/>
      <c r="S138" s="129"/>
      <c r="T138" s="129"/>
      <c r="U138" s="420"/>
      <c r="V138" s="417"/>
      <c r="W138" s="438"/>
      <c r="X138" s="417"/>
      <c r="Y138" s="443"/>
      <c r="Z138" s="420">
        <f t="shared" si="22"/>
        <v>0</v>
      </c>
      <c r="AA138" s="426">
        <f t="shared" si="23"/>
        <v>0</v>
      </c>
    </row>
    <row r="139" spans="1:27">
      <c r="A139" s="64">
        <v>6</v>
      </c>
      <c r="B139" s="145" t="s">
        <v>250</v>
      </c>
      <c r="C139" s="66" t="s">
        <v>73</v>
      </c>
      <c r="D139" s="64">
        <v>345000</v>
      </c>
      <c r="E139" s="34"/>
      <c r="F139" s="59"/>
      <c r="G139" s="158"/>
      <c r="H139" s="69">
        <f>SUM(H140:H140)</f>
        <v>30000</v>
      </c>
      <c r="I139" s="411"/>
      <c r="J139" s="412"/>
      <c r="K139" s="411"/>
      <c r="L139" s="129"/>
      <c r="M139" s="129"/>
      <c r="N139" s="129"/>
      <c r="O139" s="129"/>
      <c r="P139" s="129"/>
      <c r="Q139" s="129"/>
      <c r="R139" s="129"/>
      <c r="S139" s="129"/>
      <c r="T139" s="129"/>
      <c r="U139" s="420">
        <f t="shared" si="20"/>
        <v>30000</v>
      </c>
      <c r="V139" s="417"/>
      <c r="W139" s="438"/>
      <c r="X139" s="417"/>
      <c r="Y139" s="443"/>
      <c r="Z139" s="420">
        <f t="shared" si="22"/>
        <v>0</v>
      </c>
      <c r="AA139" s="426">
        <f t="shared" si="23"/>
        <v>30000</v>
      </c>
    </row>
    <row r="140" spans="1:27" ht="3.75" customHeight="1">
      <c r="A140" s="64"/>
      <c r="B140" s="144" t="s">
        <v>452</v>
      </c>
      <c r="C140" s="66"/>
      <c r="D140" s="64"/>
      <c r="E140" s="34" t="s">
        <v>230</v>
      </c>
      <c r="F140" s="59">
        <v>15</v>
      </c>
      <c r="G140" s="158">
        <v>2000</v>
      </c>
      <c r="H140" s="72">
        <f>F140*G140</f>
        <v>30000</v>
      </c>
      <c r="I140" s="411"/>
      <c r="J140" s="412"/>
      <c r="K140" s="411"/>
      <c r="L140" s="129"/>
      <c r="M140" s="129"/>
      <c r="N140" s="129"/>
      <c r="O140" s="129"/>
      <c r="P140" s="129"/>
      <c r="Q140" s="129"/>
      <c r="R140" s="129"/>
      <c r="S140" s="129"/>
      <c r="T140" s="129"/>
      <c r="U140" s="420"/>
      <c r="V140" s="417"/>
      <c r="W140" s="438"/>
      <c r="X140" s="417"/>
      <c r="Y140" s="443"/>
      <c r="Z140" s="420">
        <f t="shared" si="22"/>
        <v>0</v>
      </c>
      <c r="AA140" s="426">
        <f t="shared" si="23"/>
        <v>0</v>
      </c>
    </row>
    <row r="141" spans="1:27">
      <c r="A141" s="64">
        <v>7</v>
      </c>
      <c r="B141" s="253" t="s">
        <v>259</v>
      </c>
      <c r="C141" s="254" t="s">
        <v>73</v>
      </c>
      <c r="D141" s="255">
        <v>346000</v>
      </c>
      <c r="E141" s="256"/>
      <c r="F141" s="257"/>
      <c r="G141" s="257"/>
      <c r="H141" s="69">
        <f>SUM(H142:H154)</f>
        <v>48999.999989999997</v>
      </c>
      <c r="I141" s="413"/>
      <c r="J141" s="414"/>
      <c r="K141" s="413"/>
      <c r="L141" s="413"/>
      <c r="M141" s="413"/>
      <c r="N141" s="129"/>
      <c r="O141" s="129"/>
      <c r="P141" s="129"/>
      <c r="Q141" s="129"/>
      <c r="R141" s="129"/>
      <c r="S141" s="129"/>
      <c r="T141" s="129"/>
      <c r="U141" s="420">
        <f t="shared" si="20"/>
        <v>48999.999989999997</v>
      </c>
      <c r="V141" s="417"/>
      <c r="W141" s="438"/>
      <c r="X141" s="417"/>
      <c r="Y141" s="443"/>
      <c r="Z141" s="420">
        <f t="shared" si="22"/>
        <v>0</v>
      </c>
      <c r="AA141" s="426">
        <f t="shared" si="23"/>
        <v>48999.999989999997</v>
      </c>
    </row>
    <row r="142" spans="1:27" hidden="1">
      <c r="A142" s="64"/>
      <c r="B142" s="141" t="s">
        <v>312</v>
      </c>
      <c r="C142" s="137"/>
      <c r="D142" s="138"/>
      <c r="E142" s="130" t="s">
        <v>230</v>
      </c>
      <c r="F142" s="59">
        <v>15</v>
      </c>
      <c r="G142" s="142">
        <v>56</v>
      </c>
      <c r="H142" s="72">
        <f>F142*G142</f>
        <v>840</v>
      </c>
      <c r="I142" s="413"/>
      <c r="J142" s="413"/>
      <c r="K142" s="413"/>
      <c r="L142" s="413"/>
      <c r="M142" s="413"/>
      <c r="N142" s="129"/>
      <c r="O142" s="129"/>
      <c r="P142" s="129"/>
      <c r="Q142" s="129"/>
      <c r="R142" s="129"/>
      <c r="S142" s="129"/>
      <c r="T142" s="129"/>
      <c r="U142" s="420"/>
      <c r="V142" s="417"/>
      <c r="W142" s="438"/>
      <c r="X142" s="417"/>
      <c r="Y142" s="443"/>
      <c r="Z142" s="420">
        <f t="shared" si="22"/>
        <v>0</v>
      </c>
      <c r="AA142" s="426">
        <f t="shared" si="23"/>
        <v>0</v>
      </c>
    </row>
    <row r="143" spans="1:27" hidden="1">
      <c r="A143" s="64"/>
      <c r="B143" s="141" t="s">
        <v>453</v>
      </c>
      <c r="C143" s="137"/>
      <c r="D143" s="138"/>
      <c r="E143" s="130" t="s">
        <v>230</v>
      </c>
      <c r="F143" s="399">
        <v>15</v>
      </c>
      <c r="G143" s="142">
        <v>25</v>
      </c>
      <c r="H143" s="72">
        <f t="shared" ref="H143:H154" si="24">F143*G143</f>
        <v>375</v>
      </c>
      <c r="I143" s="413"/>
      <c r="J143" s="413"/>
      <c r="K143" s="413"/>
      <c r="L143" s="413"/>
      <c r="M143" s="413"/>
      <c r="N143" s="129"/>
      <c r="O143" s="129"/>
      <c r="P143" s="129"/>
      <c r="Q143" s="129"/>
      <c r="R143" s="129"/>
      <c r="S143" s="129"/>
      <c r="T143" s="129"/>
      <c r="U143" s="420"/>
      <c r="V143" s="417"/>
      <c r="W143" s="438"/>
      <c r="X143" s="417"/>
      <c r="Y143" s="443"/>
      <c r="Z143" s="420">
        <f t="shared" si="22"/>
        <v>0</v>
      </c>
      <c r="AA143" s="426">
        <f t="shared" si="23"/>
        <v>0</v>
      </c>
    </row>
    <row r="144" spans="1:27" s="258" customFormat="1" hidden="1">
      <c r="A144" s="64"/>
      <c r="B144" s="141" t="s">
        <v>314</v>
      </c>
      <c r="C144" s="137"/>
      <c r="D144" s="138"/>
      <c r="E144" s="130" t="s">
        <v>277</v>
      </c>
      <c r="F144" s="399">
        <v>15</v>
      </c>
      <c r="G144" s="142">
        <v>75</v>
      </c>
      <c r="H144" s="72">
        <f t="shared" si="24"/>
        <v>1125</v>
      </c>
      <c r="I144" s="413"/>
      <c r="J144" s="413"/>
      <c r="K144" s="413"/>
      <c r="L144" s="413"/>
      <c r="M144" s="413"/>
      <c r="N144" s="415"/>
      <c r="O144" s="415"/>
      <c r="P144" s="415"/>
      <c r="Q144" s="415"/>
      <c r="R144" s="416"/>
      <c r="S144" s="416"/>
      <c r="T144" s="416"/>
      <c r="U144" s="420"/>
      <c r="V144" s="456"/>
      <c r="W144" s="457"/>
      <c r="X144" s="456"/>
      <c r="Y144" s="458"/>
      <c r="Z144" s="420">
        <f t="shared" si="22"/>
        <v>0</v>
      </c>
      <c r="AA144" s="426">
        <f t="shared" si="23"/>
        <v>0</v>
      </c>
    </row>
    <row r="145" spans="1:27" s="258" customFormat="1" hidden="1">
      <c r="A145" s="64"/>
      <c r="B145" s="141" t="s">
        <v>454</v>
      </c>
      <c r="C145" s="137"/>
      <c r="D145" s="138"/>
      <c r="E145" s="130" t="s">
        <v>230</v>
      </c>
      <c r="F145" s="399">
        <v>15</v>
      </c>
      <c r="G145" s="142">
        <v>129</v>
      </c>
      <c r="H145" s="72">
        <f t="shared" si="24"/>
        <v>1935</v>
      </c>
      <c r="I145" s="413"/>
      <c r="J145" s="413"/>
      <c r="K145" s="413"/>
      <c r="L145" s="413"/>
      <c r="M145" s="413"/>
      <c r="N145" s="415"/>
      <c r="O145" s="415"/>
      <c r="P145" s="415"/>
      <c r="Q145" s="415"/>
      <c r="R145" s="416"/>
      <c r="S145" s="416"/>
      <c r="T145" s="416"/>
      <c r="U145" s="420"/>
      <c r="V145" s="456"/>
      <c r="W145" s="457"/>
      <c r="X145" s="456"/>
      <c r="Y145" s="458"/>
      <c r="Z145" s="420">
        <f t="shared" si="22"/>
        <v>0</v>
      </c>
      <c r="AA145" s="426">
        <f t="shared" si="23"/>
        <v>0</v>
      </c>
    </row>
    <row r="146" spans="1:27" s="258" customFormat="1" hidden="1">
      <c r="A146" s="64"/>
      <c r="B146" s="141" t="s">
        <v>315</v>
      </c>
      <c r="C146" s="137"/>
      <c r="D146" s="138"/>
      <c r="E146" s="130" t="s">
        <v>230</v>
      </c>
      <c r="F146" s="399">
        <v>15</v>
      </c>
      <c r="G146" s="142">
        <v>95</v>
      </c>
      <c r="H146" s="72">
        <f t="shared" si="24"/>
        <v>1425</v>
      </c>
      <c r="I146" s="413"/>
      <c r="J146" s="413"/>
      <c r="K146" s="413"/>
      <c r="L146" s="413"/>
      <c r="M146" s="413"/>
      <c r="N146" s="415"/>
      <c r="O146" s="415"/>
      <c r="P146" s="415"/>
      <c r="Q146" s="415"/>
      <c r="R146" s="416"/>
      <c r="S146" s="416"/>
      <c r="T146" s="416"/>
      <c r="U146" s="420"/>
      <c r="V146" s="456"/>
      <c r="W146" s="457"/>
      <c r="X146" s="456"/>
      <c r="Y146" s="458"/>
      <c r="Z146" s="420">
        <f t="shared" si="22"/>
        <v>0</v>
      </c>
      <c r="AA146" s="426">
        <f t="shared" si="23"/>
        <v>0</v>
      </c>
    </row>
    <row r="147" spans="1:27" s="258" customFormat="1" hidden="1">
      <c r="A147" s="34"/>
      <c r="B147" s="141" t="s">
        <v>455</v>
      </c>
      <c r="C147" s="137"/>
      <c r="D147" s="138"/>
      <c r="E147" s="130" t="s">
        <v>230</v>
      </c>
      <c r="F147" s="399">
        <v>15</v>
      </c>
      <c r="G147" s="142">
        <v>35</v>
      </c>
      <c r="H147" s="143">
        <f t="shared" si="24"/>
        <v>525</v>
      </c>
      <c r="I147" s="413"/>
      <c r="J147" s="413"/>
      <c r="K147" s="413"/>
      <c r="L147" s="413"/>
      <c r="M147" s="413"/>
      <c r="N147" s="415"/>
      <c r="O147" s="415"/>
      <c r="P147" s="415"/>
      <c r="Q147" s="415"/>
      <c r="R147" s="416"/>
      <c r="S147" s="416"/>
      <c r="T147" s="416"/>
      <c r="U147" s="420"/>
      <c r="V147" s="456"/>
      <c r="W147" s="457"/>
      <c r="X147" s="456"/>
      <c r="Y147" s="458"/>
      <c r="Z147" s="420">
        <f t="shared" si="22"/>
        <v>0</v>
      </c>
      <c r="AA147" s="426">
        <f t="shared" si="23"/>
        <v>0</v>
      </c>
    </row>
    <row r="148" spans="1:27" s="258" customFormat="1" hidden="1">
      <c r="A148" s="34"/>
      <c r="B148" s="141" t="s">
        <v>456</v>
      </c>
      <c r="C148" s="137"/>
      <c r="D148" s="138"/>
      <c r="E148" s="130" t="s">
        <v>230</v>
      </c>
      <c r="F148" s="399">
        <v>15</v>
      </c>
      <c r="G148" s="142">
        <v>250</v>
      </c>
      <c r="H148" s="143">
        <f t="shared" si="24"/>
        <v>3750</v>
      </c>
      <c r="I148" s="413"/>
      <c r="J148" s="413"/>
      <c r="K148" s="413"/>
      <c r="L148" s="413"/>
      <c r="M148" s="413"/>
      <c r="N148" s="415"/>
      <c r="O148" s="415"/>
      <c r="P148" s="415"/>
      <c r="Q148" s="415"/>
      <c r="R148" s="416"/>
      <c r="S148" s="416"/>
      <c r="T148" s="416"/>
      <c r="U148" s="420"/>
      <c r="V148" s="456"/>
      <c r="W148" s="457"/>
      <c r="X148" s="456"/>
      <c r="Y148" s="458"/>
      <c r="Z148" s="420">
        <f t="shared" si="22"/>
        <v>0</v>
      </c>
      <c r="AA148" s="426">
        <f t="shared" si="23"/>
        <v>0</v>
      </c>
    </row>
    <row r="149" spans="1:27" s="258" customFormat="1" hidden="1">
      <c r="A149" s="34"/>
      <c r="B149" s="141" t="s">
        <v>457</v>
      </c>
      <c r="C149" s="137"/>
      <c r="D149" s="138"/>
      <c r="E149" s="130" t="s">
        <v>230</v>
      </c>
      <c r="F149" s="399">
        <v>8</v>
      </c>
      <c r="G149" s="142">
        <v>200</v>
      </c>
      <c r="H149" s="143">
        <f t="shared" si="24"/>
        <v>1600</v>
      </c>
      <c r="I149" s="413"/>
      <c r="J149" s="413"/>
      <c r="K149" s="413"/>
      <c r="L149" s="413"/>
      <c r="M149" s="413"/>
      <c r="N149" s="415"/>
      <c r="O149" s="415"/>
      <c r="P149" s="415"/>
      <c r="Q149" s="415"/>
      <c r="R149" s="416"/>
      <c r="S149" s="416"/>
      <c r="T149" s="416"/>
      <c r="U149" s="420"/>
      <c r="V149" s="456"/>
      <c r="W149" s="457"/>
      <c r="X149" s="456"/>
      <c r="Y149" s="458"/>
      <c r="Z149" s="420">
        <f t="shared" si="22"/>
        <v>0</v>
      </c>
      <c r="AA149" s="426">
        <f t="shared" si="23"/>
        <v>0</v>
      </c>
    </row>
    <row r="150" spans="1:27" s="258" customFormat="1" hidden="1">
      <c r="A150" s="34"/>
      <c r="B150" s="141" t="s">
        <v>458</v>
      </c>
      <c r="C150" s="137"/>
      <c r="D150" s="138"/>
      <c r="E150" s="130" t="s">
        <v>266</v>
      </c>
      <c r="F150" s="399">
        <v>15</v>
      </c>
      <c r="G150" s="142">
        <v>50</v>
      </c>
      <c r="H150" s="143">
        <f t="shared" si="24"/>
        <v>750</v>
      </c>
      <c r="I150" s="413"/>
      <c r="J150" s="413"/>
      <c r="K150" s="413"/>
      <c r="L150" s="413"/>
      <c r="M150" s="413"/>
      <c r="N150" s="415"/>
      <c r="O150" s="415"/>
      <c r="P150" s="415"/>
      <c r="Q150" s="415"/>
      <c r="R150" s="416"/>
      <c r="S150" s="416"/>
      <c r="T150" s="416"/>
      <c r="U150" s="420"/>
      <c r="V150" s="456"/>
      <c r="W150" s="457"/>
      <c r="X150" s="456"/>
      <c r="Y150" s="458"/>
      <c r="Z150" s="420">
        <f t="shared" si="22"/>
        <v>0</v>
      </c>
      <c r="AA150" s="426">
        <f t="shared" si="23"/>
        <v>0</v>
      </c>
    </row>
    <row r="151" spans="1:27" s="258" customFormat="1" hidden="1">
      <c r="A151" s="34"/>
      <c r="B151" s="141" t="s">
        <v>459</v>
      </c>
      <c r="C151" s="137"/>
      <c r="D151" s="138"/>
      <c r="E151" s="130" t="s">
        <v>234</v>
      </c>
      <c r="F151" s="399">
        <v>15</v>
      </c>
      <c r="G151" s="142">
        <v>48</v>
      </c>
      <c r="H151" s="143">
        <f t="shared" si="24"/>
        <v>720</v>
      </c>
      <c r="I151" s="413"/>
      <c r="J151" s="413"/>
      <c r="K151" s="413"/>
      <c r="L151" s="413"/>
      <c r="M151" s="413"/>
      <c r="N151" s="415"/>
      <c r="O151" s="415"/>
      <c r="P151" s="415"/>
      <c r="Q151" s="415"/>
      <c r="R151" s="416"/>
      <c r="S151" s="416"/>
      <c r="T151" s="416"/>
      <c r="U151" s="420"/>
      <c r="V151" s="456"/>
      <c r="W151" s="457"/>
      <c r="X151" s="456"/>
      <c r="Y151" s="458"/>
      <c r="Z151" s="420">
        <f t="shared" si="22"/>
        <v>0</v>
      </c>
      <c r="AA151" s="426">
        <f t="shared" si="23"/>
        <v>0</v>
      </c>
    </row>
    <row r="152" spans="1:27" s="258" customFormat="1" hidden="1">
      <c r="A152" s="34"/>
      <c r="B152" s="141" t="s">
        <v>460</v>
      </c>
      <c r="C152" s="137"/>
      <c r="D152" s="138"/>
      <c r="E152" s="130" t="s">
        <v>234</v>
      </c>
      <c r="F152" s="399">
        <v>13.666665999999999</v>
      </c>
      <c r="G152" s="142">
        <v>15</v>
      </c>
      <c r="H152" s="143">
        <f t="shared" si="24"/>
        <v>204.99999</v>
      </c>
      <c r="I152" s="413"/>
      <c r="J152" s="413"/>
      <c r="K152" s="413"/>
      <c r="L152" s="413"/>
      <c r="M152" s="413"/>
      <c r="N152" s="415"/>
      <c r="O152" s="415"/>
      <c r="P152" s="415"/>
      <c r="Q152" s="415"/>
      <c r="R152" s="416"/>
      <c r="S152" s="416"/>
      <c r="T152" s="416"/>
      <c r="U152" s="420"/>
      <c r="V152" s="456"/>
      <c r="W152" s="457"/>
      <c r="X152" s="456"/>
      <c r="Y152" s="458"/>
      <c r="Z152" s="420">
        <f t="shared" si="22"/>
        <v>0</v>
      </c>
      <c r="AA152" s="426">
        <f t="shared" si="23"/>
        <v>0</v>
      </c>
    </row>
    <row r="153" spans="1:27" s="258" customFormat="1" hidden="1">
      <c r="A153" s="34"/>
      <c r="B153" s="141" t="s">
        <v>461</v>
      </c>
      <c r="C153" s="137"/>
      <c r="D153" s="138"/>
      <c r="E153" s="130" t="s">
        <v>234</v>
      </c>
      <c r="F153" s="399">
        <v>15</v>
      </c>
      <c r="G153" s="142">
        <v>50</v>
      </c>
      <c r="H153" s="143">
        <f t="shared" si="24"/>
        <v>750</v>
      </c>
      <c r="I153" s="413"/>
      <c r="J153" s="413"/>
      <c r="K153" s="413"/>
      <c r="L153" s="413"/>
      <c r="M153" s="413"/>
      <c r="N153" s="415"/>
      <c r="O153" s="415"/>
      <c r="P153" s="415"/>
      <c r="Q153" s="415"/>
      <c r="R153" s="416"/>
      <c r="S153" s="416"/>
      <c r="T153" s="416"/>
      <c r="U153" s="420"/>
      <c r="V153" s="456"/>
      <c r="W153" s="457"/>
      <c r="X153" s="456"/>
      <c r="Y153" s="458"/>
      <c r="Z153" s="420">
        <f t="shared" si="22"/>
        <v>0</v>
      </c>
      <c r="AA153" s="426">
        <f t="shared" si="23"/>
        <v>0</v>
      </c>
    </row>
    <row r="154" spans="1:27" s="258" customFormat="1" hidden="1">
      <c r="A154" s="34"/>
      <c r="B154" s="141" t="s">
        <v>462</v>
      </c>
      <c r="C154" s="137"/>
      <c r="D154" s="138"/>
      <c r="E154" s="130" t="s">
        <v>234</v>
      </c>
      <c r="F154" s="399">
        <v>14</v>
      </c>
      <c r="G154" s="142">
        <v>2500</v>
      </c>
      <c r="H154" s="143">
        <f t="shared" si="24"/>
        <v>35000</v>
      </c>
      <c r="I154" s="413"/>
      <c r="J154" s="413"/>
      <c r="K154" s="413"/>
      <c r="L154" s="413"/>
      <c r="M154" s="413"/>
      <c r="N154" s="415"/>
      <c r="O154" s="415"/>
      <c r="P154" s="415"/>
      <c r="Q154" s="415"/>
      <c r="R154" s="416"/>
      <c r="S154" s="416"/>
      <c r="T154" s="416"/>
      <c r="U154" s="420"/>
      <c r="V154" s="456"/>
      <c r="W154" s="457"/>
      <c r="X154" s="456"/>
      <c r="Y154" s="458"/>
      <c r="Z154" s="420">
        <f t="shared" si="22"/>
        <v>0</v>
      </c>
      <c r="AA154" s="426">
        <f t="shared" si="23"/>
        <v>0</v>
      </c>
    </row>
    <row r="155" spans="1:27" s="258" customFormat="1" hidden="1">
      <c r="A155" s="64">
        <v>9</v>
      </c>
      <c r="B155" s="145" t="s">
        <v>463</v>
      </c>
      <c r="C155" s="137" t="s">
        <v>73</v>
      </c>
      <c r="D155" s="138">
        <v>346000</v>
      </c>
      <c r="E155" s="130" t="s">
        <v>441</v>
      </c>
      <c r="F155" s="59">
        <v>1</v>
      </c>
      <c r="G155" s="142">
        <v>16000</v>
      </c>
      <c r="H155" s="146">
        <v>0</v>
      </c>
      <c r="I155" s="413"/>
      <c r="J155" s="413"/>
      <c r="K155" s="413"/>
      <c r="L155" s="413"/>
      <c r="M155" s="413"/>
      <c r="N155" s="415"/>
      <c r="O155" s="415"/>
      <c r="P155" s="415"/>
      <c r="Q155" s="415"/>
      <c r="R155" s="416"/>
      <c r="S155" s="416"/>
      <c r="T155" s="416"/>
      <c r="U155" s="419"/>
      <c r="V155" s="456"/>
      <c r="W155" s="457"/>
      <c r="X155" s="456"/>
      <c r="Y155" s="458"/>
      <c r="Z155" s="420">
        <f t="shared" si="22"/>
        <v>0</v>
      </c>
      <c r="AA155" s="426">
        <f t="shared" si="23"/>
        <v>0</v>
      </c>
    </row>
    <row r="156" spans="1:27" s="466" customFormat="1" ht="13.5">
      <c r="A156" s="99"/>
      <c r="B156" s="100" t="s">
        <v>188</v>
      </c>
      <c r="C156" s="166"/>
      <c r="D156" s="154"/>
      <c r="E156" s="99"/>
      <c r="F156" s="460"/>
      <c r="G156" s="460"/>
      <c r="H156" s="167">
        <f>H127+H128+H131+H132+H133+H134+H141+H155+H139</f>
        <v>214978.999989998</v>
      </c>
      <c r="I156" s="459"/>
      <c r="J156" s="459"/>
      <c r="K156" s="459"/>
      <c r="L156" s="459"/>
      <c r="M156" s="459"/>
      <c r="N156" s="461"/>
      <c r="O156" s="461"/>
      <c r="P156" s="461"/>
      <c r="Q156" s="461"/>
      <c r="R156" s="462"/>
      <c r="S156" s="462"/>
      <c r="T156" s="462"/>
      <c r="U156" s="463">
        <f>SUM(U127:U141)</f>
        <v>214978.999989998</v>
      </c>
      <c r="V156" s="463"/>
      <c r="W156" s="464"/>
      <c r="X156" s="463"/>
      <c r="Y156" s="465"/>
      <c r="Z156" s="463">
        <f t="shared" si="22"/>
        <v>0</v>
      </c>
      <c r="AA156" s="463">
        <f>SUM(AA127:AA155)</f>
        <v>214978.999989998</v>
      </c>
    </row>
    <row r="157" spans="1:27">
      <c r="A157" s="24"/>
      <c r="B157" s="259"/>
      <c r="C157" s="259"/>
      <c r="D157" s="29"/>
      <c r="E157" s="24"/>
      <c r="F157" s="109"/>
      <c r="G157" s="109"/>
      <c r="H157" s="26"/>
      <c r="I157" s="117"/>
      <c r="J157" s="117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60" spans="1:27">
      <c r="B160" s="171" t="s">
        <v>341</v>
      </c>
      <c r="H160" s="172">
        <f>H15+H22+H30+H41+H54+H75+H107+H114+H121+H156</f>
        <v>36830426.999990001</v>
      </c>
    </row>
  </sheetData>
  <mergeCells count="11">
    <mergeCell ref="A14:A15"/>
    <mergeCell ref="A17:H17"/>
    <mergeCell ref="A24:H24"/>
    <mergeCell ref="A43:H43"/>
    <mergeCell ref="A109:H109"/>
    <mergeCell ref="A12:A13"/>
    <mergeCell ref="A2:H2"/>
    <mergeCell ref="A4:H4"/>
    <mergeCell ref="A5:H5"/>
    <mergeCell ref="A6:H6"/>
    <mergeCell ref="A8:H8"/>
  </mergeCells>
  <pageMargins left="0.70866141732283472" right="0.70866141732283472" top="0.27559055118110237" bottom="0.27559055118110237" header="0.31496062992125984" footer="0.31496062992125984"/>
  <pageSetup paperSize="9" scale="70" orientation="portrait" r:id="rId1"/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view="pageBreakPreview" zoomScaleNormal="100" zoomScaleSheetLayoutView="100" workbookViewId="0">
      <selection activeCell="F137" sqref="F137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12" ht="9.75" customHeight="1">
      <c r="A1" s="24"/>
      <c r="B1" s="25"/>
      <c r="C1" s="25"/>
      <c r="D1" s="25"/>
      <c r="E1" s="25"/>
      <c r="F1" s="25"/>
      <c r="G1" s="25"/>
      <c r="H1" s="26"/>
    </row>
    <row r="2" spans="1:12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2">
      <c r="A3" s="24"/>
      <c r="B3" s="25"/>
      <c r="C3" s="25"/>
      <c r="D3" s="29"/>
      <c r="E3" s="29"/>
      <c r="F3" s="25"/>
      <c r="G3" s="25"/>
      <c r="H3" s="26"/>
    </row>
    <row r="4" spans="1:12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2" ht="12.75" customHeight="1">
      <c r="A5" s="631" t="s">
        <v>174</v>
      </c>
      <c r="B5" s="631"/>
      <c r="C5" s="631"/>
      <c r="D5" s="631"/>
      <c r="E5" s="631"/>
      <c r="F5" s="631"/>
      <c r="G5" s="631"/>
      <c r="H5" s="631"/>
    </row>
    <row r="6" spans="1:12" ht="31.5" customHeight="1">
      <c r="A6" s="632" t="s">
        <v>175</v>
      </c>
      <c r="B6" s="632"/>
      <c r="C6" s="632"/>
      <c r="D6" s="632"/>
      <c r="E6" s="632"/>
      <c r="F6" s="632"/>
      <c r="G6" s="632"/>
      <c r="H6" s="632"/>
    </row>
    <row r="7" spans="1:12">
      <c r="A7" s="24"/>
      <c r="B7" s="25"/>
      <c r="C7" s="25"/>
      <c r="D7" s="30"/>
      <c r="E7" s="29"/>
      <c r="F7" s="25"/>
      <c r="G7" s="25"/>
      <c r="H7" s="26"/>
    </row>
    <row r="8" spans="1:12">
      <c r="A8" s="633" t="s">
        <v>176</v>
      </c>
      <c r="B8" s="633"/>
      <c r="C8" s="633"/>
      <c r="D8" s="633"/>
      <c r="E8" s="633"/>
      <c r="F8" s="633"/>
      <c r="G8" s="633"/>
      <c r="H8" s="633"/>
    </row>
    <row r="9" spans="1:12">
      <c r="A9" s="31"/>
      <c r="B9" s="31"/>
      <c r="C9" s="31"/>
      <c r="D9" s="31"/>
      <c r="E9" s="31"/>
      <c r="F9" s="31"/>
      <c r="G9" s="31"/>
      <c r="H9" s="32"/>
    </row>
    <row r="10" spans="1:12" ht="45" customHeight="1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</row>
    <row r="11" spans="1:12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</row>
    <row r="12" spans="1:12" ht="25.5" hidden="1">
      <c r="A12" s="629">
        <v>1</v>
      </c>
      <c r="B12" s="40" t="s">
        <v>185</v>
      </c>
      <c r="C12" s="40"/>
      <c r="D12" s="34">
        <v>21101</v>
      </c>
      <c r="E12" s="41" t="s">
        <v>186</v>
      </c>
      <c r="F12" s="42"/>
      <c r="G12" s="42"/>
      <c r="H12" s="43"/>
    </row>
    <row r="13" spans="1:12" hidden="1">
      <c r="A13" s="629"/>
      <c r="B13" s="44"/>
      <c r="C13" s="44"/>
      <c r="D13" s="37"/>
      <c r="E13" s="45"/>
      <c r="F13" s="46"/>
      <c r="G13" s="42"/>
      <c r="H13" s="43"/>
    </row>
    <row r="14" spans="1:12" ht="21" customHeight="1">
      <c r="A14" s="634">
        <v>1</v>
      </c>
      <c r="B14" s="47" t="s">
        <v>187</v>
      </c>
      <c r="C14" s="35">
        <v>111</v>
      </c>
      <c r="D14" s="34">
        <v>211020</v>
      </c>
      <c r="E14" s="34" t="s">
        <v>186</v>
      </c>
      <c r="F14" s="36">
        <f>H14/G14</f>
        <v>301602.16666666669</v>
      </c>
      <c r="G14" s="48">
        <v>12</v>
      </c>
      <c r="H14" s="43">
        <v>3619226</v>
      </c>
    </row>
    <row r="15" spans="1:12">
      <c r="A15" s="634"/>
      <c r="B15" s="49" t="s">
        <v>188</v>
      </c>
      <c r="C15" s="49"/>
      <c r="D15" s="50"/>
      <c r="E15" s="50"/>
      <c r="F15" s="51"/>
      <c r="G15" s="52"/>
      <c r="H15" s="53">
        <f>H14</f>
        <v>3619226</v>
      </c>
      <c r="J15" s="54"/>
      <c r="L15" s="55"/>
    </row>
    <row r="16" spans="1:12">
      <c r="A16" s="24"/>
      <c r="B16" s="25"/>
      <c r="C16" s="25"/>
      <c r="D16" s="30"/>
      <c r="E16" s="29"/>
      <c r="F16" s="25"/>
      <c r="G16" s="25"/>
      <c r="H16" s="26"/>
    </row>
    <row r="17" spans="1:11">
      <c r="A17" s="633" t="s">
        <v>189</v>
      </c>
      <c r="B17" s="633"/>
      <c r="C17" s="633"/>
      <c r="D17" s="633"/>
      <c r="E17" s="633"/>
      <c r="F17" s="633"/>
      <c r="G17" s="633"/>
      <c r="H17" s="633"/>
      <c r="K17" s="28"/>
    </row>
    <row r="18" spans="1:11">
      <c r="A18" s="31"/>
      <c r="B18" s="31"/>
      <c r="C18" s="31"/>
      <c r="D18" s="31"/>
      <c r="E18" s="31"/>
      <c r="F18" s="31"/>
      <c r="G18" s="31"/>
      <c r="H18" s="32"/>
      <c r="K18" s="28"/>
    </row>
    <row r="19" spans="1:11" ht="42.75" customHeight="1">
      <c r="A19" s="33" t="s">
        <v>190</v>
      </c>
      <c r="B19" s="34" t="s">
        <v>178</v>
      </c>
      <c r="C19" s="35" t="s">
        <v>179</v>
      </c>
      <c r="D19" s="35" t="s">
        <v>180</v>
      </c>
      <c r="E19" s="35" t="s">
        <v>181</v>
      </c>
      <c r="F19" s="35" t="s">
        <v>183</v>
      </c>
      <c r="G19" s="35" t="s">
        <v>191</v>
      </c>
      <c r="H19" s="36" t="s">
        <v>192</v>
      </c>
      <c r="K19" s="28"/>
    </row>
    <row r="20" spans="1:11">
      <c r="A20" s="37">
        <v>1</v>
      </c>
      <c r="B20" s="37">
        <v>2</v>
      </c>
      <c r="C20" s="37">
        <v>3</v>
      </c>
      <c r="D20" s="37">
        <v>4</v>
      </c>
      <c r="E20" s="37">
        <v>5</v>
      </c>
      <c r="F20" s="37">
        <v>6</v>
      </c>
      <c r="G20" s="37">
        <v>7</v>
      </c>
      <c r="H20" s="39">
        <v>8</v>
      </c>
      <c r="K20" s="28"/>
    </row>
    <row r="21" spans="1:11">
      <c r="A21" s="56" t="s">
        <v>193</v>
      </c>
      <c r="B21" s="57" t="s">
        <v>194</v>
      </c>
      <c r="C21" s="33">
        <v>119</v>
      </c>
      <c r="D21" s="58">
        <v>213000</v>
      </c>
      <c r="E21" s="34" t="s">
        <v>195</v>
      </c>
      <c r="F21" s="59">
        <v>12</v>
      </c>
      <c r="G21" s="60">
        <f>H21/F21</f>
        <v>91083.833333333328</v>
      </c>
      <c r="H21" s="43">
        <v>1093006</v>
      </c>
    </row>
    <row r="22" spans="1:11">
      <c r="A22" s="50"/>
      <c r="B22" s="49" t="s">
        <v>188</v>
      </c>
      <c r="C22" s="49"/>
      <c r="D22" s="50"/>
      <c r="E22" s="61"/>
      <c r="F22" s="62"/>
      <c r="G22" s="62"/>
      <c r="H22" s="53">
        <f>H21</f>
        <v>1093006</v>
      </c>
      <c r="J22" s="54"/>
      <c r="K22" s="54"/>
    </row>
    <row r="23" spans="1:11" ht="8.25" customHeight="1">
      <c r="A23" s="24"/>
      <c r="B23" s="25"/>
      <c r="C23" s="25"/>
      <c r="D23" s="25"/>
      <c r="E23" s="25"/>
      <c r="F23" s="25"/>
      <c r="G23" s="25"/>
      <c r="H23" s="26"/>
    </row>
    <row r="24" spans="1:11" ht="15" customHeight="1">
      <c r="A24" s="630" t="s">
        <v>196</v>
      </c>
      <c r="B24" s="635"/>
      <c r="C24" s="635"/>
      <c r="D24" s="635"/>
      <c r="E24" s="635"/>
      <c r="F24" s="635"/>
      <c r="G24" s="635"/>
      <c r="H24" s="635"/>
    </row>
    <row r="25" spans="1:11">
      <c r="A25" s="24"/>
      <c r="B25" s="25"/>
      <c r="C25" s="25"/>
      <c r="D25" s="25"/>
      <c r="E25" s="25"/>
      <c r="F25" s="25"/>
      <c r="G25" s="25"/>
      <c r="H25" s="26"/>
    </row>
    <row r="26" spans="1:11" ht="51">
      <c r="A26" s="35" t="s">
        <v>190</v>
      </c>
      <c r="B26" s="63" t="s">
        <v>178</v>
      </c>
      <c r="C26" s="35" t="s">
        <v>179</v>
      </c>
      <c r="D26" s="63"/>
      <c r="E26" s="35" t="s">
        <v>197</v>
      </c>
      <c r="F26" s="35" t="s">
        <v>198</v>
      </c>
      <c r="G26" s="35" t="s">
        <v>199</v>
      </c>
      <c r="H26" s="36" t="s">
        <v>184</v>
      </c>
    </row>
    <row r="27" spans="1:11">
      <c r="A27" s="34">
        <v>1</v>
      </c>
      <c r="B27" s="34">
        <v>2</v>
      </c>
      <c r="C27" s="63">
        <v>3</v>
      </c>
      <c r="D27" s="63">
        <v>4</v>
      </c>
      <c r="E27" s="34">
        <v>5</v>
      </c>
      <c r="F27" s="34">
        <v>6</v>
      </c>
      <c r="G27" s="34">
        <v>7</v>
      </c>
      <c r="H27" s="59">
        <v>8</v>
      </c>
    </row>
    <row r="28" spans="1:11">
      <c r="A28" s="64" t="s">
        <v>193</v>
      </c>
      <c r="B28" s="65" t="s">
        <v>200</v>
      </c>
      <c r="C28" s="66" t="s">
        <v>70</v>
      </c>
      <c r="D28" s="34">
        <v>214000</v>
      </c>
      <c r="E28" s="67"/>
      <c r="F28" s="68"/>
      <c r="G28" s="68"/>
      <c r="H28" s="69"/>
    </row>
    <row r="29" spans="1:11" ht="25.5">
      <c r="A29" s="64"/>
      <c r="B29" s="70" t="s">
        <v>201</v>
      </c>
      <c r="C29" s="70"/>
      <c r="D29" s="63"/>
      <c r="E29" s="34">
        <v>1</v>
      </c>
      <c r="F29" s="34">
        <v>0</v>
      </c>
      <c r="G29" s="71">
        <v>45000</v>
      </c>
      <c r="H29" s="72">
        <v>45000</v>
      </c>
    </row>
    <row r="30" spans="1:11">
      <c r="A30" s="73"/>
      <c r="B30" s="74" t="s">
        <v>188</v>
      </c>
      <c r="C30" s="75"/>
      <c r="D30" s="76"/>
      <c r="E30" s="73"/>
      <c r="F30" s="73"/>
      <c r="G30" s="77"/>
      <c r="H30" s="53">
        <f>H29</f>
        <v>45000</v>
      </c>
    </row>
    <row r="31" spans="1:11" s="83" customFormat="1">
      <c r="A31" s="24"/>
      <c r="B31" s="78"/>
      <c r="C31" s="79"/>
      <c r="D31" s="25"/>
      <c r="E31" s="24"/>
      <c r="F31" s="24"/>
      <c r="G31" s="80"/>
      <c r="H31" s="81"/>
      <c r="I31" s="82"/>
      <c r="J31" s="82"/>
      <c r="K31" s="82"/>
    </row>
    <row r="32" spans="1:11" s="83" customFormat="1">
      <c r="A32" s="25"/>
      <c r="B32" s="29"/>
      <c r="C32" s="29"/>
      <c r="D32" s="29" t="s">
        <v>202</v>
      </c>
      <c r="E32" s="29"/>
      <c r="F32" s="84"/>
      <c r="G32" s="84"/>
      <c r="H32" s="26"/>
      <c r="I32" s="82"/>
      <c r="J32" s="82"/>
      <c r="K32" s="82"/>
    </row>
    <row r="33" spans="1:11" s="83" customFormat="1">
      <c r="A33" s="24"/>
      <c r="B33" s="85"/>
      <c r="C33" s="85"/>
      <c r="D33" s="25"/>
      <c r="E33" s="25"/>
      <c r="F33" s="25"/>
      <c r="G33" s="25"/>
      <c r="H33" s="26"/>
      <c r="I33" s="82"/>
      <c r="J33" s="82"/>
      <c r="K33" s="82"/>
    </row>
    <row r="34" spans="1:11" s="83" customFormat="1" ht="38.25">
      <c r="A34" s="35" t="s">
        <v>177</v>
      </c>
      <c r="B34" s="66" t="s">
        <v>178</v>
      </c>
      <c r="C34" s="35" t="s">
        <v>179</v>
      </c>
      <c r="D34" s="35" t="s">
        <v>180</v>
      </c>
      <c r="E34" s="35" t="s">
        <v>181</v>
      </c>
      <c r="F34" s="35" t="s">
        <v>203</v>
      </c>
      <c r="G34" s="35" t="s">
        <v>204</v>
      </c>
      <c r="H34" s="36" t="s">
        <v>184</v>
      </c>
      <c r="I34" s="82"/>
      <c r="J34" s="82"/>
      <c r="K34" s="82"/>
    </row>
    <row r="35" spans="1:11" s="83" customFormat="1">
      <c r="A35" s="34">
        <v>1</v>
      </c>
      <c r="B35" s="34">
        <v>2</v>
      </c>
      <c r="C35" s="34">
        <v>3</v>
      </c>
      <c r="D35" s="34">
        <v>4</v>
      </c>
      <c r="E35" s="34">
        <v>5</v>
      </c>
      <c r="F35" s="34">
        <v>6</v>
      </c>
      <c r="G35" s="34">
        <v>7</v>
      </c>
      <c r="H35" s="59">
        <v>8</v>
      </c>
      <c r="I35" s="82"/>
      <c r="J35" s="82"/>
      <c r="K35" s="82"/>
    </row>
    <row r="36" spans="1:11" s="83" customFormat="1">
      <c r="A36" s="34">
        <v>1</v>
      </c>
      <c r="B36" s="86" t="s">
        <v>205</v>
      </c>
      <c r="C36" s="66" t="s">
        <v>73</v>
      </c>
      <c r="D36" s="34">
        <v>222000</v>
      </c>
      <c r="E36" s="34" t="s">
        <v>206</v>
      </c>
      <c r="F36" s="34">
        <v>1</v>
      </c>
      <c r="G36" s="87">
        <f>H36/F36</f>
        <v>18460</v>
      </c>
      <c r="H36" s="72">
        <v>18460</v>
      </c>
      <c r="I36" s="82"/>
      <c r="J36" s="82"/>
      <c r="K36" s="82"/>
    </row>
    <row r="37" spans="1:11" s="83" customFormat="1">
      <c r="A37" s="88"/>
      <c r="B37" s="88" t="s">
        <v>188</v>
      </c>
      <c r="C37" s="88"/>
      <c r="D37" s="89"/>
      <c r="E37" s="89"/>
      <c r="F37" s="89"/>
      <c r="G37" s="89"/>
      <c r="H37" s="90">
        <f>SUM(H36)</f>
        <v>18460</v>
      </c>
      <c r="I37" s="82"/>
      <c r="J37" s="82"/>
      <c r="K37" s="82"/>
    </row>
    <row r="38" spans="1:11" s="83" customFormat="1">
      <c r="A38" s="24"/>
      <c r="B38" s="78"/>
      <c r="C38" s="79"/>
      <c r="D38" s="25"/>
      <c r="E38" s="24"/>
      <c r="F38" s="24"/>
      <c r="G38" s="80"/>
      <c r="H38" s="81"/>
      <c r="I38" s="82"/>
      <c r="J38" s="82"/>
      <c r="K38" s="82"/>
    </row>
    <row r="39" spans="1:11">
      <c r="A39" s="24"/>
      <c r="B39" s="25"/>
      <c r="C39" s="25"/>
      <c r="D39" s="29" t="s">
        <v>207</v>
      </c>
      <c r="E39" s="29"/>
      <c r="F39" s="84"/>
      <c r="G39" s="84"/>
      <c r="H39" s="81"/>
      <c r="I39" s="82"/>
      <c r="J39" s="82"/>
      <c r="K39" s="82"/>
    </row>
    <row r="40" spans="1:11" ht="12.75" customHeight="1">
      <c r="A40" s="29"/>
      <c r="B40" s="91"/>
      <c r="C40" s="91"/>
      <c r="D40" s="29"/>
      <c r="E40" s="24"/>
      <c r="F40" s="24"/>
      <c r="G40" s="92"/>
      <c r="H40" s="93"/>
    </row>
    <row r="41" spans="1:11" ht="38.25" customHeight="1">
      <c r="A41" s="94" t="s">
        <v>177</v>
      </c>
      <c r="B41" s="95" t="s">
        <v>178</v>
      </c>
      <c r="C41" s="35" t="s">
        <v>179</v>
      </c>
      <c r="D41" s="35" t="s">
        <v>180</v>
      </c>
      <c r="E41" s="94" t="s">
        <v>181</v>
      </c>
      <c r="F41" s="94" t="s">
        <v>203</v>
      </c>
      <c r="G41" s="94" t="s">
        <v>204</v>
      </c>
      <c r="H41" s="96" t="s">
        <v>184</v>
      </c>
    </row>
    <row r="42" spans="1:11" ht="27.75" customHeight="1">
      <c r="A42" s="97" t="s">
        <v>208</v>
      </c>
      <c r="B42" s="98" t="s">
        <v>209</v>
      </c>
      <c r="C42" s="34">
        <v>112</v>
      </c>
      <c r="D42" s="35">
        <v>226000</v>
      </c>
      <c r="E42" s="34" t="s">
        <v>210</v>
      </c>
      <c r="F42" s="59">
        <v>2</v>
      </c>
      <c r="G42" s="71">
        <f t="shared" ref="G42:G48" si="0">H42/F42</f>
        <v>4000</v>
      </c>
      <c r="H42" s="43">
        <v>8000</v>
      </c>
      <c r="I42" s="82"/>
      <c r="J42" s="82"/>
      <c r="K42" s="82"/>
    </row>
    <row r="43" spans="1:11" s="374" customFormat="1" ht="27.75" customHeight="1">
      <c r="A43" s="97" t="s">
        <v>211</v>
      </c>
      <c r="B43" s="98" t="s">
        <v>625</v>
      </c>
      <c r="C43" s="382">
        <v>112</v>
      </c>
      <c r="D43" s="379">
        <v>226000</v>
      </c>
      <c r="E43" s="382" t="s">
        <v>206</v>
      </c>
      <c r="F43" s="383">
        <v>1</v>
      </c>
      <c r="G43" s="71">
        <f t="shared" si="0"/>
        <v>1500</v>
      </c>
      <c r="H43" s="43">
        <v>1500</v>
      </c>
      <c r="I43" s="377"/>
      <c r="J43" s="377"/>
      <c r="K43" s="377"/>
    </row>
    <row r="44" spans="1:11" ht="29.25" customHeight="1">
      <c r="A44" s="97" t="s">
        <v>213</v>
      </c>
      <c r="B44" s="98" t="s">
        <v>212</v>
      </c>
      <c r="C44" s="34">
        <v>244</v>
      </c>
      <c r="D44" s="35">
        <v>226000</v>
      </c>
      <c r="E44" s="34" t="s">
        <v>210</v>
      </c>
      <c r="F44" s="59">
        <v>6</v>
      </c>
      <c r="G44" s="71">
        <f t="shared" si="0"/>
        <v>1105</v>
      </c>
      <c r="H44" s="43">
        <v>6630</v>
      </c>
      <c r="I44" s="82"/>
      <c r="J44" s="82"/>
      <c r="K44" s="82"/>
    </row>
    <row r="45" spans="1:11">
      <c r="A45" s="97" t="s">
        <v>215</v>
      </c>
      <c r="B45" s="86" t="s">
        <v>214</v>
      </c>
      <c r="C45" s="34">
        <v>244</v>
      </c>
      <c r="D45" s="35">
        <v>226000</v>
      </c>
      <c r="E45" s="34" t="s">
        <v>210</v>
      </c>
      <c r="F45" s="59">
        <v>10</v>
      </c>
      <c r="G45" s="71">
        <f t="shared" si="0"/>
        <v>4815</v>
      </c>
      <c r="H45" s="43">
        <v>48150</v>
      </c>
      <c r="I45" s="82"/>
      <c r="J45" s="82"/>
      <c r="K45" s="82"/>
    </row>
    <row r="46" spans="1:11" ht="25.5">
      <c r="A46" s="97" t="s">
        <v>217</v>
      </c>
      <c r="B46" s="86" t="s">
        <v>216</v>
      </c>
      <c r="C46" s="34">
        <v>244</v>
      </c>
      <c r="D46" s="35">
        <v>226000</v>
      </c>
      <c r="E46" s="34" t="s">
        <v>206</v>
      </c>
      <c r="F46" s="59">
        <v>1</v>
      </c>
      <c r="G46" s="71">
        <f t="shared" si="0"/>
        <v>8000</v>
      </c>
      <c r="H46" s="43">
        <v>8000</v>
      </c>
      <c r="I46" s="82"/>
      <c r="J46" s="82"/>
      <c r="K46" s="82"/>
    </row>
    <row r="47" spans="1:11" ht="38.25">
      <c r="A47" s="97" t="s">
        <v>219</v>
      </c>
      <c r="B47" s="86" t="s">
        <v>218</v>
      </c>
      <c r="C47" s="34">
        <v>244</v>
      </c>
      <c r="D47" s="35">
        <v>226000</v>
      </c>
      <c r="E47" s="34" t="s">
        <v>206</v>
      </c>
      <c r="F47" s="59">
        <v>1</v>
      </c>
      <c r="G47" s="71">
        <f t="shared" si="0"/>
        <v>27500</v>
      </c>
      <c r="H47" s="43">
        <v>27500</v>
      </c>
      <c r="I47" s="82"/>
      <c r="J47" s="82"/>
      <c r="K47" s="82"/>
    </row>
    <row r="48" spans="1:11">
      <c r="A48" s="97" t="s">
        <v>624</v>
      </c>
      <c r="B48" s="86" t="s">
        <v>220</v>
      </c>
      <c r="C48" s="34">
        <v>244</v>
      </c>
      <c r="D48" s="35">
        <v>226000</v>
      </c>
      <c r="E48" s="34" t="s">
        <v>206</v>
      </c>
      <c r="F48" s="59">
        <v>1</v>
      </c>
      <c r="G48" s="71">
        <f t="shared" si="0"/>
        <v>20000</v>
      </c>
      <c r="H48" s="43">
        <v>20000</v>
      </c>
      <c r="I48" s="82"/>
      <c r="J48" s="82"/>
      <c r="K48" s="82"/>
    </row>
    <row r="49" spans="1:19">
      <c r="A49" s="99"/>
      <c r="B49" s="100" t="s">
        <v>188</v>
      </c>
      <c r="C49" s="100"/>
      <c r="D49" s="101"/>
      <c r="E49" s="76"/>
      <c r="F49" s="102"/>
      <c r="G49" s="102"/>
      <c r="H49" s="53">
        <f>SUM(H42:H48)</f>
        <v>119780</v>
      </c>
      <c r="I49" s="82"/>
      <c r="J49" s="82"/>
      <c r="K49" s="82"/>
    </row>
    <row r="50" spans="1:19" hidden="1">
      <c r="A50" s="103">
        <v>12</v>
      </c>
      <c r="B50" s="25"/>
      <c r="C50" s="25"/>
      <c r="D50" s="104"/>
      <c r="E50" s="105"/>
      <c r="F50" s="106"/>
      <c r="G50" s="106"/>
      <c r="H50" s="107">
        <v>38.658000000000001</v>
      </c>
      <c r="I50" s="82"/>
      <c r="J50" s="82"/>
      <c r="K50" s="82"/>
    </row>
    <row r="51" spans="1:19">
      <c r="A51" s="29"/>
      <c r="B51" s="25"/>
      <c r="C51" s="25"/>
      <c r="D51" s="108"/>
      <c r="E51" s="25"/>
      <c r="F51" s="109"/>
      <c r="G51" s="109"/>
      <c r="H51" s="81"/>
      <c r="I51" s="82"/>
      <c r="J51" s="82"/>
      <c r="K51" s="82"/>
    </row>
    <row r="52" spans="1:19">
      <c r="A52" s="630" t="s">
        <v>221</v>
      </c>
      <c r="B52" s="630"/>
      <c r="C52" s="630"/>
      <c r="D52" s="630"/>
      <c r="E52" s="630"/>
      <c r="F52" s="630"/>
      <c r="G52" s="630"/>
      <c r="H52" s="630"/>
      <c r="I52" s="82"/>
      <c r="J52" s="29"/>
      <c r="K52" s="110"/>
      <c r="L52" s="110"/>
      <c r="M52" s="29"/>
      <c r="N52" s="24"/>
      <c r="O52" s="111"/>
      <c r="P52" s="80"/>
      <c r="Q52" s="112"/>
    </row>
    <row r="53" spans="1:19">
      <c r="A53" s="29"/>
      <c r="B53" s="25"/>
      <c r="C53" s="25"/>
      <c r="D53" s="108"/>
      <c r="E53" s="25"/>
      <c r="F53" s="109"/>
      <c r="G53" s="109"/>
      <c r="H53" s="81"/>
      <c r="I53" s="82"/>
      <c r="J53" s="29"/>
      <c r="K53" s="110"/>
      <c r="L53" s="110"/>
      <c r="M53" s="29"/>
      <c r="N53" s="24"/>
      <c r="O53" s="111"/>
      <c r="P53" s="80"/>
      <c r="Q53" s="112"/>
    </row>
    <row r="54" spans="1:19" ht="51">
      <c r="A54" s="35" t="s">
        <v>190</v>
      </c>
      <c r="B54" s="35" t="s">
        <v>178</v>
      </c>
      <c r="C54" s="35" t="s">
        <v>179</v>
      </c>
      <c r="D54" s="35" t="s">
        <v>180</v>
      </c>
      <c r="E54" s="35" t="s">
        <v>222</v>
      </c>
      <c r="F54" s="35" t="s">
        <v>223</v>
      </c>
      <c r="G54" s="35" t="s">
        <v>224</v>
      </c>
      <c r="H54" s="36" t="s">
        <v>184</v>
      </c>
      <c r="I54" s="82"/>
      <c r="J54" s="29"/>
      <c r="K54" s="110"/>
      <c r="L54" s="110"/>
      <c r="M54" s="29"/>
      <c r="N54" s="24"/>
      <c r="O54" s="111"/>
      <c r="P54" s="80"/>
      <c r="Q54" s="112"/>
    </row>
    <row r="55" spans="1:19">
      <c r="A55" s="34">
        <v>1</v>
      </c>
      <c r="B55" s="34">
        <v>2</v>
      </c>
      <c r="C55" s="34"/>
      <c r="D55" s="34">
        <v>3</v>
      </c>
      <c r="E55" s="34">
        <v>4</v>
      </c>
      <c r="F55" s="34">
        <v>5</v>
      </c>
      <c r="G55" s="34">
        <v>6</v>
      </c>
      <c r="H55" s="59">
        <v>7</v>
      </c>
      <c r="I55" s="82"/>
      <c r="J55" s="29"/>
      <c r="K55" s="110"/>
      <c r="L55" s="110"/>
      <c r="M55" s="29"/>
      <c r="N55" s="24"/>
      <c r="O55" s="111"/>
      <c r="P55" s="80"/>
      <c r="Q55" s="112"/>
    </row>
    <row r="56" spans="1:19" ht="26.25" customHeight="1">
      <c r="A56" s="34">
        <v>1</v>
      </c>
      <c r="B56" s="113" t="s">
        <v>225</v>
      </c>
      <c r="C56" s="114" t="s">
        <v>69</v>
      </c>
      <c r="D56" s="34">
        <v>266000</v>
      </c>
      <c r="E56" s="34">
        <v>30</v>
      </c>
      <c r="F56" s="48">
        <v>3</v>
      </c>
      <c r="G56" s="115">
        <f>H56/E56</f>
        <v>1500</v>
      </c>
      <c r="H56" s="72">
        <v>45000</v>
      </c>
      <c r="I56" s="82"/>
      <c r="J56" s="29"/>
      <c r="K56" s="110"/>
      <c r="L56" s="110"/>
      <c r="M56" s="29"/>
      <c r="N56" s="24"/>
      <c r="O56" s="111"/>
      <c r="P56" s="80"/>
      <c r="Q56" s="112"/>
    </row>
    <row r="57" spans="1:19" s="83" customFormat="1">
      <c r="A57" s="99"/>
      <c r="B57" s="116" t="s">
        <v>188</v>
      </c>
      <c r="C57" s="76"/>
      <c r="D57" s="101"/>
      <c r="E57" s="76"/>
      <c r="F57" s="102"/>
      <c r="G57" s="102"/>
      <c r="H57" s="53">
        <f>H56</f>
        <v>45000</v>
      </c>
      <c r="I57" s="82"/>
      <c r="J57" s="29"/>
      <c r="K57" s="110"/>
      <c r="L57" s="110"/>
      <c r="M57" s="29"/>
      <c r="N57" s="24"/>
      <c r="O57" s="111"/>
      <c r="P57" s="80"/>
      <c r="Q57" s="81"/>
    </row>
    <row r="58" spans="1:19" s="83" customFormat="1">
      <c r="A58" s="29"/>
      <c r="B58" s="25"/>
      <c r="C58" s="25"/>
      <c r="D58" s="108"/>
      <c r="E58" s="25"/>
      <c r="F58" s="109"/>
      <c r="G58" s="109"/>
      <c r="H58" s="81"/>
      <c r="I58" s="82"/>
      <c r="J58" s="29"/>
      <c r="K58" s="110"/>
      <c r="L58" s="110"/>
      <c r="M58" s="29"/>
      <c r="N58" s="24"/>
      <c r="O58" s="111"/>
      <c r="P58" s="80"/>
      <c r="Q58" s="112"/>
    </row>
    <row r="59" spans="1:19">
      <c r="A59" s="24"/>
      <c r="B59" s="85"/>
      <c r="C59" s="85"/>
      <c r="D59" s="29" t="s">
        <v>226</v>
      </c>
      <c r="E59" s="29"/>
      <c r="F59" s="84"/>
      <c r="G59" s="84"/>
      <c r="H59" s="81"/>
      <c r="I59" s="117"/>
      <c r="J59" s="117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:19">
      <c r="A60" s="24"/>
      <c r="B60" s="85"/>
      <c r="C60" s="85"/>
      <c r="D60" s="29"/>
      <c r="E60" s="29"/>
      <c r="F60" s="84"/>
      <c r="G60" s="84"/>
      <c r="H60" s="81"/>
      <c r="K60" s="28"/>
    </row>
    <row r="61" spans="1:19" ht="25.5">
      <c r="A61" s="35" t="s">
        <v>227</v>
      </c>
      <c r="B61" s="66" t="s">
        <v>178</v>
      </c>
      <c r="C61" s="35" t="s">
        <v>179</v>
      </c>
      <c r="D61" s="35" t="s">
        <v>180</v>
      </c>
      <c r="E61" s="35" t="s">
        <v>181</v>
      </c>
      <c r="F61" s="35" t="s">
        <v>203</v>
      </c>
      <c r="G61" s="119" t="s">
        <v>228</v>
      </c>
      <c r="H61" s="36" t="s">
        <v>184</v>
      </c>
      <c r="K61" s="28"/>
    </row>
    <row r="62" spans="1:19">
      <c r="A62" s="34">
        <v>1</v>
      </c>
      <c r="B62" s="34">
        <v>2</v>
      </c>
      <c r="C62" s="34">
        <v>3</v>
      </c>
      <c r="D62" s="34">
        <v>4</v>
      </c>
      <c r="E62" s="34">
        <v>5</v>
      </c>
      <c r="F62" s="34">
        <v>6</v>
      </c>
      <c r="G62" s="34">
        <v>7</v>
      </c>
      <c r="H62" s="59">
        <v>8</v>
      </c>
      <c r="K62" s="28"/>
    </row>
    <row r="63" spans="1:19">
      <c r="A63" s="34">
        <v>1</v>
      </c>
      <c r="B63" s="120" t="s">
        <v>229</v>
      </c>
      <c r="C63" s="66" t="s">
        <v>73</v>
      </c>
      <c r="D63" s="64">
        <v>341000</v>
      </c>
      <c r="E63" s="34" t="s">
        <v>230</v>
      </c>
      <c r="F63" s="34">
        <v>2</v>
      </c>
      <c r="G63" s="121">
        <f>H63/F63</f>
        <v>1000</v>
      </c>
      <c r="H63" s="69">
        <v>2000</v>
      </c>
      <c r="K63" s="28"/>
    </row>
    <row r="64" spans="1:19">
      <c r="A64" s="34">
        <v>1</v>
      </c>
      <c r="B64" s="120" t="s">
        <v>231</v>
      </c>
      <c r="C64" s="34">
        <v>244</v>
      </c>
      <c r="D64" s="64">
        <v>342000</v>
      </c>
      <c r="E64" s="34"/>
      <c r="F64" s="71"/>
      <c r="G64" s="71"/>
      <c r="H64" s="69">
        <f>SUM(H65:H94)</f>
        <v>1073862.9999999998</v>
      </c>
      <c r="I64" s="28"/>
      <c r="J64" s="28"/>
      <c r="K64" s="28"/>
    </row>
    <row r="65" spans="1:11">
      <c r="A65" s="34"/>
      <c r="B65" s="333" t="s">
        <v>588</v>
      </c>
      <c r="C65" s="34"/>
      <c r="D65" s="34"/>
      <c r="E65" s="34" t="s">
        <v>232</v>
      </c>
      <c r="F65" s="122">
        <v>111</v>
      </c>
      <c r="G65" s="389">
        <v>102.99</v>
      </c>
      <c r="H65" s="72">
        <f>F65*G65</f>
        <v>11431.89</v>
      </c>
      <c r="I65" s="28"/>
      <c r="J65" s="28"/>
      <c r="K65" s="28"/>
    </row>
    <row r="66" spans="1:11">
      <c r="A66" s="34"/>
      <c r="B66" s="333" t="s">
        <v>589</v>
      </c>
      <c r="C66" s="34"/>
      <c r="D66" s="34"/>
      <c r="E66" s="34" t="s">
        <v>233</v>
      </c>
      <c r="F66" s="388">
        <v>110</v>
      </c>
      <c r="G66" s="389">
        <v>550.86</v>
      </c>
      <c r="H66" s="72">
        <f t="shared" ref="H66:H94" si="1">F66*G66</f>
        <v>60594.6</v>
      </c>
      <c r="I66" s="28"/>
      <c r="J66" s="28"/>
      <c r="K66" s="28"/>
    </row>
    <row r="67" spans="1:11">
      <c r="A67" s="34"/>
      <c r="B67" s="333" t="s">
        <v>590</v>
      </c>
      <c r="C67" s="34"/>
      <c r="D67" s="34"/>
      <c r="E67" s="34" t="s">
        <v>233</v>
      </c>
      <c r="F67" s="388">
        <v>110</v>
      </c>
      <c r="G67" s="389">
        <v>304.33999999999997</v>
      </c>
      <c r="H67" s="72">
        <f t="shared" si="1"/>
        <v>33477.399999999994</v>
      </c>
      <c r="I67" s="28"/>
      <c r="J67" s="28"/>
      <c r="K67" s="28"/>
    </row>
    <row r="68" spans="1:11">
      <c r="A68" s="34"/>
      <c r="B68" s="333" t="s">
        <v>591</v>
      </c>
      <c r="C68" s="34"/>
      <c r="D68" s="34"/>
      <c r="E68" s="34" t="s">
        <v>233</v>
      </c>
      <c r="F68" s="388">
        <v>110</v>
      </c>
      <c r="G68" s="389">
        <v>645.21</v>
      </c>
      <c r="H68" s="72">
        <f t="shared" si="1"/>
        <v>70973.100000000006</v>
      </c>
      <c r="I68" s="28"/>
      <c r="J68" s="28"/>
      <c r="K68" s="28"/>
    </row>
    <row r="69" spans="1:11">
      <c r="A69" s="34"/>
      <c r="B69" s="333" t="s">
        <v>592</v>
      </c>
      <c r="C69" s="34"/>
      <c r="D69" s="34"/>
      <c r="E69" s="34" t="s">
        <v>233</v>
      </c>
      <c r="F69" s="388">
        <v>110</v>
      </c>
      <c r="G69" s="389">
        <v>377.38</v>
      </c>
      <c r="H69" s="72">
        <f t="shared" si="1"/>
        <v>41511.800000000003</v>
      </c>
      <c r="I69" s="28"/>
      <c r="J69" s="28"/>
      <c r="K69" s="28"/>
    </row>
    <row r="70" spans="1:11" ht="25.5">
      <c r="A70" s="34"/>
      <c r="B70" s="334" t="s">
        <v>593</v>
      </c>
      <c r="C70" s="34"/>
      <c r="D70" s="34"/>
      <c r="E70" s="34" t="s">
        <v>233</v>
      </c>
      <c r="F70" s="388">
        <v>110</v>
      </c>
      <c r="G70" s="389">
        <v>316.52</v>
      </c>
      <c r="H70" s="72">
        <f t="shared" si="1"/>
        <v>34817.199999999997</v>
      </c>
      <c r="I70" s="28"/>
      <c r="J70" s="28"/>
      <c r="K70" s="28"/>
    </row>
    <row r="71" spans="1:11">
      <c r="A71" s="34"/>
      <c r="B71" s="334" t="s">
        <v>594</v>
      </c>
      <c r="C71" s="34"/>
      <c r="D71" s="34"/>
      <c r="E71" s="34" t="s">
        <v>233</v>
      </c>
      <c r="F71" s="388">
        <v>110</v>
      </c>
      <c r="G71" s="389">
        <v>399.3</v>
      </c>
      <c r="H71" s="72">
        <f t="shared" si="1"/>
        <v>43923</v>
      </c>
      <c r="I71" s="28"/>
      <c r="J71" s="28"/>
      <c r="K71" s="28"/>
    </row>
    <row r="72" spans="1:11">
      <c r="A72" s="34"/>
      <c r="B72" s="334" t="s">
        <v>595</v>
      </c>
      <c r="C72" s="34"/>
      <c r="D72" s="34"/>
      <c r="E72" s="34" t="s">
        <v>233</v>
      </c>
      <c r="F72" s="388">
        <v>110</v>
      </c>
      <c r="G72" s="389">
        <v>413.91</v>
      </c>
      <c r="H72" s="72">
        <f t="shared" si="1"/>
        <v>45530.100000000006</v>
      </c>
      <c r="I72" s="28"/>
      <c r="J72" s="28"/>
      <c r="K72" s="28"/>
    </row>
    <row r="73" spans="1:11">
      <c r="A73" s="34"/>
      <c r="B73" s="334" t="s">
        <v>596</v>
      </c>
      <c r="C73" s="34"/>
      <c r="D73" s="34"/>
      <c r="E73" s="34" t="s">
        <v>234</v>
      </c>
      <c r="F73" s="388">
        <v>112.56517857142001</v>
      </c>
      <c r="G73" s="389">
        <v>11.2</v>
      </c>
      <c r="H73" s="72">
        <f t="shared" si="1"/>
        <v>1260.7299999999041</v>
      </c>
      <c r="I73" s="28"/>
      <c r="J73" s="28"/>
      <c r="K73" s="28"/>
    </row>
    <row r="74" spans="1:11">
      <c r="A74" s="34"/>
      <c r="B74" s="334" t="s">
        <v>235</v>
      </c>
      <c r="C74" s="34"/>
      <c r="D74" s="34"/>
      <c r="E74" s="34" t="s">
        <v>233</v>
      </c>
      <c r="F74" s="388">
        <v>110</v>
      </c>
      <c r="G74" s="389">
        <v>54.78</v>
      </c>
      <c r="H74" s="72">
        <f t="shared" si="1"/>
        <v>6025.8</v>
      </c>
      <c r="I74" s="28"/>
      <c r="J74" s="28"/>
      <c r="K74" s="28"/>
    </row>
    <row r="75" spans="1:11" ht="38.25">
      <c r="A75" s="34"/>
      <c r="B75" s="334" t="s">
        <v>597</v>
      </c>
      <c r="C75" s="34"/>
      <c r="D75" s="34"/>
      <c r="E75" s="34" t="s">
        <v>233</v>
      </c>
      <c r="F75" s="388">
        <v>110</v>
      </c>
      <c r="G75" s="389">
        <v>173.57</v>
      </c>
      <c r="H75" s="72">
        <f t="shared" si="1"/>
        <v>19092.7</v>
      </c>
      <c r="I75" s="28"/>
      <c r="J75" s="28"/>
      <c r="K75" s="28"/>
    </row>
    <row r="76" spans="1:11">
      <c r="A76" s="34"/>
      <c r="B76" s="334" t="s">
        <v>598</v>
      </c>
      <c r="C76" s="34"/>
      <c r="D76" s="34"/>
      <c r="E76" s="34" t="s">
        <v>233</v>
      </c>
      <c r="F76" s="388">
        <v>110</v>
      </c>
      <c r="G76" s="389">
        <v>194.78</v>
      </c>
      <c r="H76" s="72">
        <f t="shared" si="1"/>
        <v>21425.8</v>
      </c>
      <c r="I76" s="28"/>
      <c r="J76" s="28"/>
      <c r="K76" s="28"/>
    </row>
    <row r="77" spans="1:11">
      <c r="A77" s="34"/>
      <c r="B77" s="334" t="s">
        <v>599</v>
      </c>
      <c r="C77" s="34"/>
      <c r="D77" s="34"/>
      <c r="E77" s="34" t="s">
        <v>233</v>
      </c>
      <c r="F77" s="388">
        <v>110</v>
      </c>
      <c r="G77" s="389">
        <v>176.52</v>
      </c>
      <c r="H77" s="72">
        <f t="shared" si="1"/>
        <v>19417.2</v>
      </c>
      <c r="I77" s="28"/>
      <c r="J77" s="28"/>
      <c r="K77" s="28"/>
    </row>
    <row r="78" spans="1:11">
      <c r="A78" s="34"/>
      <c r="B78" s="334" t="s">
        <v>600</v>
      </c>
      <c r="C78" s="34"/>
      <c r="D78" s="34"/>
      <c r="E78" s="34" t="s">
        <v>236</v>
      </c>
      <c r="F78" s="388">
        <v>110</v>
      </c>
      <c r="G78" s="389">
        <v>85.22</v>
      </c>
      <c r="H78" s="72">
        <f t="shared" si="1"/>
        <v>9374.2000000000007</v>
      </c>
      <c r="I78" s="28"/>
      <c r="J78" s="28"/>
      <c r="K78" s="28"/>
    </row>
    <row r="79" spans="1:11">
      <c r="A79" s="34"/>
      <c r="B79" s="334" t="s">
        <v>601</v>
      </c>
      <c r="C79" s="34"/>
      <c r="D79" s="34"/>
      <c r="E79" s="34" t="s">
        <v>236</v>
      </c>
      <c r="F79" s="388">
        <v>110</v>
      </c>
      <c r="G79" s="389">
        <v>97.39</v>
      </c>
      <c r="H79" s="72">
        <f t="shared" si="1"/>
        <v>10712.9</v>
      </c>
      <c r="I79" s="28"/>
      <c r="J79" s="28"/>
      <c r="K79" s="28"/>
    </row>
    <row r="80" spans="1:11">
      <c r="A80" s="34"/>
      <c r="B80" s="333" t="s">
        <v>602</v>
      </c>
      <c r="C80" s="34"/>
      <c r="D80" s="34"/>
      <c r="E80" s="34" t="s">
        <v>233</v>
      </c>
      <c r="F80" s="388">
        <v>110</v>
      </c>
      <c r="G80" s="389">
        <v>54.78</v>
      </c>
      <c r="H80" s="72">
        <f t="shared" si="1"/>
        <v>6025.8</v>
      </c>
      <c r="I80" s="28"/>
      <c r="J80" s="28"/>
      <c r="K80" s="28"/>
    </row>
    <row r="81" spans="1:11">
      <c r="A81" s="34"/>
      <c r="B81" s="333" t="s">
        <v>603</v>
      </c>
      <c r="C81" s="34"/>
      <c r="D81" s="34"/>
      <c r="E81" s="34" t="s">
        <v>233</v>
      </c>
      <c r="F81" s="388">
        <v>110</v>
      </c>
      <c r="G81" s="389">
        <v>56</v>
      </c>
      <c r="H81" s="72">
        <f t="shared" si="1"/>
        <v>6160</v>
      </c>
      <c r="I81" s="28"/>
      <c r="J81" s="28"/>
      <c r="K81" s="28"/>
    </row>
    <row r="82" spans="1:11">
      <c r="A82" s="34"/>
      <c r="B82" s="333" t="s">
        <v>604</v>
      </c>
      <c r="C82" s="34"/>
      <c r="D82" s="34"/>
      <c r="E82" s="34" t="s">
        <v>233</v>
      </c>
      <c r="F82" s="388">
        <v>110</v>
      </c>
      <c r="G82" s="389">
        <v>89.48</v>
      </c>
      <c r="H82" s="72">
        <f t="shared" si="1"/>
        <v>9842.8000000000011</v>
      </c>
      <c r="I82" s="28"/>
      <c r="J82" s="28"/>
      <c r="K82" s="28"/>
    </row>
    <row r="83" spans="1:11">
      <c r="A83" s="34"/>
      <c r="B83" s="333" t="s">
        <v>237</v>
      </c>
      <c r="C83" s="34"/>
      <c r="D83" s="34"/>
      <c r="E83" s="34" t="s">
        <v>233</v>
      </c>
      <c r="F83" s="388">
        <v>110</v>
      </c>
      <c r="G83" s="389">
        <v>58.43</v>
      </c>
      <c r="H83" s="72">
        <f t="shared" si="1"/>
        <v>6427.3</v>
      </c>
      <c r="I83" s="28"/>
      <c r="J83" s="28"/>
      <c r="K83" s="28"/>
    </row>
    <row r="84" spans="1:11">
      <c r="A84" s="34"/>
      <c r="B84" s="333" t="s">
        <v>238</v>
      </c>
      <c r="C84" s="34"/>
      <c r="D84" s="34"/>
      <c r="E84" s="34" t="s">
        <v>233</v>
      </c>
      <c r="F84" s="388">
        <v>110</v>
      </c>
      <c r="G84" s="389">
        <v>47.36</v>
      </c>
      <c r="H84" s="72">
        <f t="shared" si="1"/>
        <v>5209.6000000000004</v>
      </c>
      <c r="I84" s="28"/>
      <c r="J84" s="28"/>
      <c r="K84" s="28"/>
    </row>
    <row r="85" spans="1:11">
      <c r="A85" s="34"/>
      <c r="B85" s="333" t="s">
        <v>605</v>
      </c>
      <c r="C85" s="34"/>
      <c r="D85" s="34"/>
      <c r="E85" s="34" t="s">
        <v>233</v>
      </c>
      <c r="F85" s="388">
        <v>110</v>
      </c>
      <c r="G85" s="389">
        <v>754.77</v>
      </c>
      <c r="H85" s="72">
        <f t="shared" si="1"/>
        <v>83024.7</v>
      </c>
      <c r="I85" s="28"/>
      <c r="J85" s="28"/>
      <c r="K85" s="28"/>
    </row>
    <row r="86" spans="1:11">
      <c r="A86" s="34"/>
      <c r="B86" s="333" t="s">
        <v>239</v>
      </c>
      <c r="C86" s="34"/>
      <c r="D86" s="34"/>
      <c r="E86" s="34" t="s">
        <v>236</v>
      </c>
      <c r="F86" s="388">
        <v>111</v>
      </c>
      <c r="G86" s="389">
        <v>194.61</v>
      </c>
      <c r="H86" s="72">
        <f t="shared" si="1"/>
        <v>21601.710000000003</v>
      </c>
      <c r="I86" s="28"/>
      <c r="J86" s="28"/>
      <c r="K86" s="28"/>
    </row>
    <row r="87" spans="1:11">
      <c r="A87" s="34"/>
      <c r="B87" s="333" t="s">
        <v>240</v>
      </c>
      <c r="C87" s="34"/>
      <c r="D87" s="34"/>
      <c r="E87" s="34" t="s">
        <v>233</v>
      </c>
      <c r="F87" s="388">
        <v>110</v>
      </c>
      <c r="G87" s="389">
        <v>233.74</v>
      </c>
      <c r="H87" s="72">
        <f t="shared" si="1"/>
        <v>25711.4</v>
      </c>
      <c r="I87" s="28"/>
      <c r="J87" s="28"/>
      <c r="K87" s="28"/>
    </row>
    <row r="88" spans="1:11">
      <c r="A88" s="34"/>
      <c r="B88" s="333" t="s">
        <v>241</v>
      </c>
      <c r="C88" s="34"/>
      <c r="D88" s="34"/>
      <c r="E88" s="34" t="s">
        <v>233</v>
      </c>
      <c r="F88" s="388">
        <v>111</v>
      </c>
      <c r="G88" s="389">
        <v>636.67999999999995</v>
      </c>
      <c r="H88" s="72">
        <f t="shared" si="1"/>
        <v>70671.48</v>
      </c>
      <c r="I88" s="28"/>
      <c r="J88" s="28"/>
      <c r="K88" s="28"/>
    </row>
    <row r="89" spans="1:11">
      <c r="A89" s="34"/>
      <c r="B89" s="333" t="s">
        <v>242</v>
      </c>
      <c r="C89" s="34"/>
      <c r="D89" s="34"/>
      <c r="E89" s="34" t="s">
        <v>233</v>
      </c>
      <c r="F89" s="388">
        <v>108</v>
      </c>
      <c r="G89" s="389">
        <v>1095.6300000000001</v>
      </c>
      <c r="H89" s="72">
        <f t="shared" si="1"/>
        <v>118328.04000000001</v>
      </c>
      <c r="I89" s="28"/>
      <c r="J89" s="28"/>
      <c r="K89" s="28"/>
    </row>
    <row r="90" spans="1:11">
      <c r="A90" s="34"/>
      <c r="B90" s="333" t="s">
        <v>243</v>
      </c>
      <c r="C90" s="34"/>
      <c r="D90" s="34"/>
      <c r="E90" s="34" t="s">
        <v>233</v>
      </c>
      <c r="F90" s="388">
        <v>110</v>
      </c>
      <c r="G90" s="389">
        <v>547.82000000000005</v>
      </c>
      <c r="H90" s="72">
        <f t="shared" si="1"/>
        <v>60260.200000000004</v>
      </c>
      <c r="I90" s="28"/>
      <c r="J90" s="28"/>
      <c r="K90" s="28"/>
    </row>
    <row r="91" spans="1:11" ht="76.5">
      <c r="A91" s="34"/>
      <c r="B91" s="333" t="s">
        <v>606</v>
      </c>
      <c r="C91" s="34"/>
      <c r="D91" s="34"/>
      <c r="E91" s="34" t="s">
        <v>233</v>
      </c>
      <c r="F91" s="388">
        <v>110</v>
      </c>
      <c r="G91" s="390">
        <v>94.95</v>
      </c>
      <c r="H91" s="72">
        <f t="shared" si="1"/>
        <v>10444.5</v>
      </c>
      <c r="I91" s="28"/>
      <c r="J91" s="28"/>
      <c r="K91" s="28"/>
    </row>
    <row r="92" spans="1:11">
      <c r="A92" s="34"/>
      <c r="B92" s="333" t="s">
        <v>244</v>
      </c>
      <c r="C92" s="34"/>
      <c r="D92" s="34"/>
      <c r="E92" s="34" t="s">
        <v>233</v>
      </c>
      <c r="F92" s="388">
        <v>95</v>
      </c>
      <c r="G92" s="389">
        <v>1947.79</v>
      </c>
      <c r="H92" s="72">
        <f t="shared" si="1"/>
        <v>185040.05</v>
      </c>
      <c r="I92" s="126"/>
      <c r="J92" s="28"/>
      <c r="K92" s="28"/>
    </row>
    <row r="93" spans="1:11">
      <c r="A93" s="34"/>
      <c r="B93" s="333" t="s">
        <v>607</v>
      </c>
      <c r="C93" s="34"/>
      <c r="D93" s="34"/>
      <c r="E93" s="34" t="s">
        <v>233</v>
      </c>
      <c r="F93" s="388">
        <v>100</v>
      </c>
      <c r="G93" s="389">
        <v>328.69</v>
      </c>
      <c r="H93" s="72">
        <f t="shared" si="1"/>
        <v>32869</v>
      </c>
      <c r="I93" s="28"/>
      <c r="J93" s="28"/>
      <c r="K93" s="28"/>
    </row>
    <row r="94" spans="1:11">
      <c r="A94" s="34"/>
      <c r="B94" s="335" t="s">
        <v>245</v>
      </c>
      <c r="C94" s="34"/>
      <c r="D94" s="34"/>
      <c r="E94" s="34" t="s">
        <v>233</v>
      </c>
      <c r="F94" s="388">
        <v>100</v>
      </c>
      <c r="G94" s="389">
        <v>26.78</v>
      </c>
      <c r="H94" s="72">
        <f t="shared" si="1"/>
        <v>2678</v>
      </c>
    </row>
    <row r="95" spans="1:11">
      <c r="A95" s="64">
        <v>2</v>
      </c>
      <c r="B95" s="65" t="s">
        <v>246</v>
      </c>
      <c r="C95" s="34">
        <v>244</v>
      </c>
      <c r="D95" s="64">
        <v>344000</v>
      </c>
      <c r="E95" s="34"/>
      <c r="F95" s="34"/>
      <c r="G95" s="34"/>
      <c r="H95" s="127">
        <f>SUM(H96:H98)</f>
        <v>45000</v>
      </c>
    </row>
    <row r="96" spans="1:11">
      <c r="A96" s="64"/>
      <c r="B96" s="63" t="s">
        <v>247</v>
      </c>
      <c r="C96" s="128"/>
      <c r="D96" s="129"/>
      <c r="E96" s="130" t="s">
        <v>230</v>
      </c>
      <c r="F96" s="34">
        <v>2</v>
      </c>
      <c r="G96" s="87">
        <v>4000</v>
      </c>
      <c r="H96" s="131">
        <f>F96*G96</f>
        <v>8000</v>
      </c>
    </row>
    <row r="97" spans="1:11">
      <c r="A97" s="64"/>
      <c r="B97" s="132" t="s">
        <v>248</v>
      </c>
      <c r="C97" s="66"/>
      <c r="D97" s="64"/>
      <c r="E97" s="130" t="s">
        <v>234</v>
      </c>
      <c r="F97" s="59">
        <v>6</v>
      </c>
      <c r="G97" s="133">
        <v>2000</v>
      </c>
      <c r="H97" s="131">
        <f>F97*G97</f>
        <v>12000</v>
      </c>
    </row>
    <row r="98" spans="1:11">
      <c r="A98" s="64"/>
      <c r="B98" s="132" t="s">
        <v>249</v>
      </c>
      <c r="C98" s="66"/>
      <c r="D98" s="64"/>
      <c r="E98" s="130" t="s">
        <v>230</v>
      </c>
      <c r="F98" s="59">
        <v>10</v>
      </c>
      <c r="G98" s="133">
        <v>2500</v>
      </c>
      <c r="H98" s="131">
        <f>F98*G98</f>
        <v>25000</v>
      </c>
    </row>
    <row r="99" spans="1:11">
      <c r="A99" s="64">
        <v>3</v>
      </c>
      <c r="B99" s="67" t="s">
        <v>250</v>
      </c>
      <c r="C99" s="34">
        <v>244</v>
      </c>
      <c r="D99" s="64">
        <v>345000</v>
      </c>
      <c r="E99" s="34"/>
      <c r="F99" s="71"/>
      <c r="G99" s="71"/>
      <c r="H99" s="69">
        <f>SUM(H100:H106)</f>
        <v>15000</v>
      </c>
    </row>
    <row r="100" spans="1:11">
      <c r="A100" s="64"/>
      <c r="B100" s="134" t="s">
        <v>251</v>
      </c>
      <c r="C100" s="66"/>
      <c r="D100" s="64"/>
      <c r="E100" s="130" t="s">
        <v>230</v>
      </c>
      <c r="F100" s="59">
        <v>4</v>
      </c>
      <c r="G100" s="135">
        <v>600</v>
      </c>
      <c r="H100" s="72">
        <f t="shared" ref="H100:H106" si="2">F100*G100</f>
        <v>2400</v>
      </c>
    </row>
    <row r="101" spans="1:11">
      <c r="A101" s="64"/>
      <c r="B101" s="134" t="s">
        <v>252</v>
      </c>
      <c r="C101" s="66"/>
      <c r="D101" s="64"/>
      <c r="E101" s="130" t="s">
        <v>230</v>
      </c>
      <c r="F101" s="59">
        <v>3</v>
      </c>
      <c r="G101" s="135">
        <v>1800</v>
      </c>
      <c r="H101" s="72">
        <f t="shared" si="2"/>
        <v>5400</v>
      </c>
    </row>
    <row r="102" spans="1:11">
      <c r="A102" s="64"/>
      <c r="B102" s="134" t="s">
        <v>253</v>
      </c>
      <c r="C102" s="66"/>
      <c r="D102" s="64"/>
      <c r="E102" s="130" t="s">
        <v>230</v>
      </c>
      <c r="F102" s="59">
        <v>2</v>
      </c>
      <c r="G102" s="135">
        <v>1800</v>
      </c>
      <c r="H102" s="72">
        <f t="shared" si="2"/>
        <v>3600</v>
      </c>
    </row>
    <row r="103" spans="1:11">
      <c r="A103" s="64"/>
      <c r="B103" s="134" t="s">
        <v>254</v>
      </c>
      <c r="C103" s="66"/>
      <c r="D103" s="64"/>
      <c r="E103" s="130" t="s">
        <v>230</v>
      </c>
      <c r="F103" s="59">
        <v>6</v>
      </c>
      <c r="G103" s="135">
        <v>60</v>
      </c>
      <c r="H103" s="72">
        <f t="shared" si="2"/>
        <v>360</v>
      </c>
    </row>
    <row r="104" spans="1:11">
      <c r="A104" s="64"/>
      <c r="B104" s="134" t="s">
        <v>255</v>
      </c>
      <c r="C104" s="66"/>
      <c r="D104" s="64"/>
      <c r="E104" s="130" t="s">
        <v>256</v>
      </c>
      <c r="F104" s="59">
        <v>40</v>
      </c>
      <c r="G104" s="135">
        <v>30</v>
      </c>
      <c r="H104" s="72">
        <f t="shared" si="2"/>
        <v>1200</v>
      </c>
    </row>
    <row r="105" spans="1:11">
      <c r="A105" s="64"/>
      <c r="B105" s="134" t="s">
        <v>257</v>
      </c>
      <c r="C105" s="66"/>
      <c r="D105" s="64"/>
      <c r="E105" s="130" t="s">
        <v>230</v>
      </c>
      <c r="F105" s="59">
        <v>5</v>
      </c>
      <c r="G105" s="135">
        <v>120</v>
      </c>
      <c r="H105" s="72">
        <f t="shared" si="2"/>
        <v>600</v>
      </c>
    </row>
    <row r="106" spans="1:11">
      <c r="A106" s="64"/>
      <c r="B106" s="134" t="s">
        <v>258</v>
      </c>
      <c r="C106" s="66"/>
      <c r="D106" s="64"/>
      <c r="E106" s="130" t="s">
        <v>256</v>
      </c>
      <c r="F106" s="59">
        <v>36</v>
      </c>
      <c r="G106" s="135">
        <v>40</v>
      </c>
      <c r="H106" s="72">
        <f t="shared" si="2"/>
        <v>1440</v>
      </c>
    </row>
    <row r="107" spans="1:11">
      <c r="A107" s="64">
        <v>4</v>
      </c>
      <c r="B107" s="136" t="s">
        <v>259</v>
      </c>
      <c r="C107" s="137" t="s">
        <v>73</v>
      </c>
      <c r="D107" s="138">
        <v>346000</v>
      </c>
      <c r="E107" s="34"/>
      <c r="F107" s="139"/>
      <c r="G107" s="139"/>
      <c r="H107" s="69">
        <f>SUM(H108:H120)</f>
        <v>13675</v>
      </c>
      <c r="I107" s="140"/>
      <c r="J107" s="140"/>
      <c r="K107" s="140"/>
    </row>
    <row r="108" spans="1:11">
      <c r="A108" s="64"/>
      <c r="B108" s="141" t="s">
        <v>260</v>
      </c>
      <c r="C108" s="137"/>
      <c r="D108" s="138"/>
      <c r="E108" s="130" t="s">
        <v>230</v>
      </c>
      <c r="F108" s="59">
        <v>20</v>
      </c>
      <c r="G108" s="142">
        <v>30</v>
      </c>
      <c r="H108" s="72">
        <f>F108*G108</f>
        <v>600</v>
      </c>
      <c r="I108" s="140"/>
      <c r="J108" s="140"/>
      <c r="K108" s="140"/>
    </row>
    <row r="109" spans="1:11">
      <c r="A109" s="64"/>
      <c r="B109" s="141" t="s">
        <v>261</v>
      </c>
      <c r="C109" s="137"/>
      <c r="D109" s="138"/>
      <c r="E109" s="130" t="s">
        <v>230</v>
      </c>
      <c r="F109" s="59">
        <v>22</v>
      </c>
      <c r="G109" s="142">
        <v>21</v>
      </c>
      <c r="H109" s="72">
        <f t="shared" ref="H109:H120" si="3">F109*G109</f>
        <v>462</v>
      </c>
      <c r="I109" s="140"/>
      <c r="J109" s="140"/>
      <c r="K109" s="140"/>
    </row>
    <row r="110" spans="1:11">
      <c r="A110" s="64"/>
      <c r="B110" s="141" t="s">
        <v>262</v>
      </c>
      <c r="C110" s="137"/>
      <c r="D110" s="138"/>
      <c r="E110" s="130" t="s">
        <v>230</v>
      </c>
      <c r="F110" s="59">
        <v>10</v>
      </c>
      <c r="G110" s="142">
        <v>72</v>
      </c>
      <c r="H110" s="72">
        <f t="shared" si="3"/>
        <v>720</v>
      </c>
      <c r="I110" s="140"/>
      <c r="J110" s="140"/>
      <c r="K110" s="140"/>
    </row>
    <row r="111" spans="1:11">
      <c r="A111" s="34"/>
      <c r="B111" s="141" t="s">
        <v>263</v>
      </c>
      <c r="C111" s="137"/>
      <c r="D111" s="138"/>
      <c r="E111" s="130" t="s">
        <v>230</v>
      </c>
      <c r="F111" s="59">
        <v>4</v>
      </c>
      <c r="G111" s="142">
        <v>850.75</v>
      </c>
      <c r="H111" s="143">
        <f t="shared" si="3"/>
        <v>3403</v>
      </c>
      <c r="I111" s="140"/>
      <c r="J111" s="140"/>
      <c r="K111" s="140"/>
    </row>
    <row r="112" spans="1:11">
      <c r="A112" s="34"/>
      <c r="B112" s="141" t="s">
        <v>264</v>
      </c>
      <c r="C112" s="137"/>
      <c r="D112" s="138"/>
      <c r="E112" s="130" t="s">
        <v>230</v>
      </c>
      <c r="F112" s="59">
        <v>20</v>
      </c>
      <c r="G112" s="142">
        <v>194</v>
      </c>
      <c r="H112" s="143">
        <f t="shared" si="3"/>
        <v>3880</v>
      </c>
      <c r="I112" s="140"/>
      <c r="J112" s="140"/>
      <c r="K112" s="140"/>
    </row>
    <row r="113" spans="1:11">
      <c r="A113" s="34"/>
      <c r="B113" s="141" t="s">
        <v>265</v>
      </c>
      <c r="C113" s="137"/>
      <c r="D113" s="138"/>
      <c r="E113" s="130" t="s">
        <v>266</v>
      </c>
      <c r="F113" s="59">
        <v>20</v>
      </c>
      <c r="G113" s="142">
        <v>50</v>
      </c>
      <c r="H113" s="143">
        <f t="shared" si="3"/>
        <v>1000</v>
      </c>
      <c r="I113" s="140"/>
      <c r="J113" s="140"/>
      <c r="K113" s="140"/>
    </row>
    <row r="114" spans="1:11">
      <c r="A114" s="34"/>
      <c r="B114" s="141" t="s">
        <v>267</v>
      </c>
      <c r="C114" s="137"/>
      <c r="D114" s="138"/>
      <c r="E114" s="130" t="s">
        <v>234</v>
      </c>
      <c r="F114" s="59">
        <v>10</v>
      </c>
      <c r="G114" s="142">
        <v>48</v>
      </c>
      <c r="H114" s="143">
        <f t="shared" si="3"/>
        <v>480</v>
      </c>
      <c r="I114" s="140"/>
      <c r="J114" s="140"/>
      <c r="K114" s="140"/>
    </row>
    <row r="115" spans="1:11">
      <c r="A115" s="34"/>
      <c r="B115" s="144" t="s">
        <v>268</v>
      </c>
      <c r="C115" s="137"/>
      <c r="D115" s="138"/>
      <c r="E115" s="130" t="s">
        <v>230</v>
      </c>
      <c r="F115" s="59">
        <v>3</v>
      </c>
      <c r="G115" s="142">
        <v>110</v>
      </c>
      <c r="H115" s="143">
        <f t="shared" si="3"/>
        <v>330</v>
      </c>
      <c r="I115" s="140"/>
      <c r="J115" s="140"/>
      <c r="K115" s="140"/>
    </row>
    <row r="116" spans="1:11">
      <c r="A116" s="34"/>
      <c r="B116" s="144" t="s">
        <v>269</v>
      </c>
      <c r="C116" s="137"/>
      <c r="D116" s="138"/>
      <c r="E116" s="130" t="s">
        <v>230</v>
      </c>
      <c r="F116" s="59">
        <v>5</v>
      </c>
      <c r="G116" s="142">
        <v>20</v>
      </c>
      <c r="H116" s="143">
        <f t="shared" si="3"/>
        <v>100</v>
      </c>
      <c r="I116" s="140"/>
      <c r="J116" s="140"/>
      <c r="K116" s="140"/>
    </row>
    <row r="117" spans="1:11">
      <c r="A117" s="34"/>
      <c r="B117" s="144" t="s">
        <v>270</v>
      </c>
      <c r="C117" s="137"/>
      <c r="D117" s="138"/>
      <c r="E117" s="130" t="s">
        <v>230</v>
      </c>
      <c r="F117" s="59">
        <v>10</v>
      </c>
      <c r="G117" s="142">
        <v>65</v>
      </c>
      <c r="H117" s="143">
        <f t="shared" si="3"/>
        <v>650</v>
      </c>
      <c r="I117" s="140"/>
      <c r="J117" s="140"/>
      <c r="K117" s="140"/>
    </row>
    <row r="118" spans="1:11">
      <c r="A118" s="34"/>
      <c r="B118" s="144" t="s">
        <v>271</v>
      </c>
      <c r="C118" s="137"/>
      <c r="D118" s="138"/>
      <c r="E118" s="130" t="s">
        <v>230</v>
      </c>
      <c r="F118" s="59">
        <v>80</v>
      </c>
      <c r="G118" s="142">
        <v>15</v>
      </c>
      <c r="H118" s="143">
        <f t="shared" si="3"/>
        <v>1200</v>
      </c>
      <c r="I118" s="140"/>
      <c r="J118" s="140"/>
      <c r="K118" s="140"/>
    </row>
    <row r="119" spans="1:11">
      <c r="A119" s="34"/>
      <c r="B119" s="144" t="s">
        <v>272</v>
      </c>
      <c r="C119" s="137"/>
      <c r="D119" s="138"/>
      <c r="E119" s="130" t="s">
        <v>230</v>
      </c>
      <c r="F119" s="59">
        <v>10</v>
      </c>
      <c r="G119" s="142">
        <v>55</v>
      </c>
      <c r="H119" s="143">
        <f t="shared" si="3"/>
        <v>550</v>
      </c>
      <c r="I119" s="140"/>
      <c r="J119" s="140"/>
      <c r="K119" s="140"/>
    </row>
    <row r="120" spans="1:11">
      <c r="A120" s="34"/>
      <c r="B120" s="144" t="s">
        <v>273</v>
      </c>
      <c r="C120" s="137"/>
      <c r="D120" s="138"/>
      <c r="E120" s="130" t="s">
        <v>230</v>
      </c>
      <c r="F120" s="59">
        <v>20</v>
      </c>
      <c r="G120" s="142">
        <v>15</v>
      </c>
      <c r="H120" s="143">
        <f t="shared" si="3"/>
        <v>300</v>
      </c>
      <c r="I120" s="140"/>
      <c r="J120" s="140"/>
      <c r="K120" s="140"/>
    </row>
    <row r="121" spans="1:11">
      <c r="A121" s="64">
        <v>5</v>
      </c>
      <c r="B121" s="145" t="s">
        <v>274</v>
      </c>
      <c r="C121" s="137" t="s">
        <v>73</v>
      </c>
      <c r="D121" s="138">
        <v>346000</v>
      </c>
      <c r="E121" s="130"/>
      <c r="F121" s="59"/>
      <c r="G121" s="142"/>
      <c r="H121" s="146">
        <f>SUM(H122:H130)</f>
        <v>12185</v>
      </c>
      <c r="I121" s="140"/>
      <c r="J121" s="140"/>
      <c r="K121" s="140"/>
    </row>
    <row r="122" spans="1:11">
      <c r="A122" s="34"/>
      <c r="B122" s="144" t="s">
        <v>275</v>
      </c>
      <c r="C122" s="137"/>
      <c r="D122" s="138"/>
      <c r="E122" s="130" t="s">
        <v>230</v>
      </c>
      <c r="F122" s="59">
        <v>25</v>
      </c>
      <c r="G122" s="142">
        <v>15</v>
      </c>
      <c r="H122" s="143">
        <f t="shared" ref="H122:H130" si="4">F122*G122</f>
        <v>375</v>
      </c>
      <c r="I122" s="140"/>
      <c r="J122" s="140"/>
      <c r="K122" s="140"/>
    </row>
    <row r="123" spans="1:11">
      <c r="A123" s="34"/>
      <c r="B123" s="144" t="s">
        <v>276</v>
      </c>
      <c r="C123" s="137"/>
      <c r="D123" s="138"/>
      <c r="E123" s="130" t="s">
        <v>277</v>
      </c>
      <c r="F123" s="59">
        <v>40</v>
      </c>
      <c r="G123" s="142">
        <v>250</v>
      </c>
      <c r="H123" s="143">
        <f t="shared" si="4"/>
        <v>10000</v>
      </c>
      <c r="I123" s="140"/>
      <c r="J123" s="140"/>
      <c r="K123" s="140"/>
    </row>
    <row r="124" spans="1:11">
      <c r="A124" s="34"/>
      <c r="B124" s="144" t="s">
        <v>278</v>
      </c>
      <c r="C124" s="137"/>
      <c r="D124" s="138"/>
      <c r="E124" s="130" t="s">
        <v>277</v>
      </c>
      <c r="F124" s="59">
        <v>5</v>
      </c>
      <c r="G124" s="142">
        <v>20</v>
      </c>
      <c r="H124" s="143">
        <f t="shared" si="4"/>
        <v>100</v>
      </c>
      <c r="I124" s="140"/>
      <c r="J124" s="140"/>
      <c r="K124" s="140"/>
    </row>
    <row r="125" spans="1:11">
      <c r="A125" s="34"/>
      <c r="B125" s="144" t="s">
        <v>279</v>
      </c>
      <c r="C125" s="137"/>
      <c r="D125" s="138"/>
      <c r="E125" s="130" t="s">
        <v>230</v>
      </c>
      <c r="F125" s="59">
        <v>15</v>
      </c>
      <c r="G125" s="142">
        <v>48</v>
      </c>
      <c r="H125" s="143">
        <f t="shared" si="4"/>
        <v>720</v>
      </c>
      <c r="I125" s="140"/>
      <c r="J125" s="140"/>
      <c r="K125" s="140"/>
    </row>
    <row r="126" spans="1:11">
      <c r="A126" s="34"/>
      <c r="B126" s="144" t="s">
        <v>280</v>
      </c>
      <c r="C126" s="137"/>
      <c r="D126" s="138"/>
      <c r="E126" s="130" t="s">
        <v>230</v>
      </c>
      <c r="F126" s="59">
        <v>10</v>
      </c>
      <c r="G126" s="142">
        <v>15</v>
      </c>
      <c r="H126" s="143">
        <f t="shared" si="4"/>
        <v>150</v>
      </c>
      <c r="I126" s="140"/>
      <c r="J126" s="140"/>
      <c r="K126" s="140"/>
    </row>
    <row r="127" spans="1:11">
      <c r="A127" s="34"/>
      <c r="B127" s="144" t="s">
        <v>281</v>
      </c>
      <c r="C127" s="137"/>
      <c r="D127" s="138"/>
      <c r="E127" s="130" t="s">
        <v>230</v>
      </c>
      <c r="F127" s="59">
        <v>100</v>
      </c>
      <c r="G127" s="142">
        <v>3</v>
      </c>
      <c r="H127" s="143">
        <f t="shared" si="4"/>
        <v>300</v>
      </c>
      <c r="I127" s="140"/>
      <c r="J127" s="140"/>
      <c r="K127" s="140"/>
    </row>
    <row r="128" spans="1:11">
      <c r="A128" s="34"/>
      <c r="B128" s="144" t="s">
        <v>282</v>
      </c>
      <c r="C128" s="137"/>
      <c r="D128" s="138"/>
      <c r="E128" s="130" t="s">
        <v>230</v>
      </c>
      <c r="F128" s="59">
        <v>3</v>
      </c>
      <c r="G128" s="142">
        <v>30</v>
      </c>
      <c r="H128" s="143">
        <f t="shared" si="4"/>
        <v>90</v>
      </c>
      <c r="I128" s="140"/>
      <c r="J128" s="140"/>
      <c r="K128" s="140"/>
    </row>
    <row r="129" spans="1:11">
      <c r="A129" s="34"/>
      <c r="B129" s="144" t="s">
        <v>283</v>
      </c>
      <c r="C129" s="137"/>
      <c r="D129" s="138"/>
      <c r="E129" s="130" t="s">
        <v>230</v>
      </c>
      <c r="F129" s="59">
        <v>5</v>
      </c>
      <c r="G129" s="142">
        <v>60</v>
      </c>
      <c r="H129" s="143">
        <f t="shared" si="4"/>
        <v>300</v>
      </c>
      <c r="I129" s="140"/>
      <c r="J129" s="140"/>
      <c r="K129" s="140"/>
    </row>
    <row r="130" spans="1:11">
      <c r="A130" s="34"/>
      <c r="B130" s="144" t="s">
        <v>284</v>
      </c>
      <c r="C130" s="137"/>
      <c r="D130" s="138"/>
      <c r="E130" s="130" t="s">
        <v>277</v>
      </c>
      <c r="F130" s="59">
        <v>10</v>
      </c>
      <c r="G130" s="142">
        <v>15</v>
      </c>
      <c r="H130" s="143">
        <f t="shared" si="4"/>
        <v>150</v>
      </c>
      <c r="I130" s="140"/>
      <c r="J130" s="140"/>
      <c r="K130" s="140"/>
    </row>
    <row r="131" spans="1:11">
      <c r="A131" s="64">
        <v>6</v>
      </c>
      <c r="B131" s="145" t="s">
        <v>285</v>
      </c>
      <c r="C131" s="137" t="s">
        <v>73</v>
      </c>
      <c r="D131" s="138">
        <v>346000</v>
      </c>
      <c r="E131" s="130"/>
      <c r="F131" s="59"/>
      <c r="G131" s="142"/>
      <c r="H131" s="146">
        <f>SUM(H132:H138)</f>
        <v>19139.998800000001</v>
      </c>
      <c r="I131" s="140"/>
      <c r="J131" s="140"/>
      <c r="K131" s="140"/>
    </row>
    <row r="132" spans="1:11">
      <c r="A132" s="34"/>
      <c r="B132" s="144" t="s">
        <v>286</v>
      </c>
      <c r="C132" s="137"/>
      <c r="D132" s="138"/>
      <c r="E132" s="130" t="s">
        <v>230</v>
      </c>
      <c r="F132" s="59">
        <v>18</v>
      </c>
      <c r="G132" s="142">
        <v>46.666600000000003</v>
      </c>
      <c r="H132" s="143">
        <f t="shared" ref="H132:H138" si="5">F132*G132</f>
        <v>839.99880000000007</v>
      </c>
      <c r="I132" s="140"/>
      <c r="J132" s="140"/>
      <c r="K132" s="140"/>
    </row>
    <row r="133" spans="1:11">
      <c r="A133" s="34"/>
      <c r="B133" s="144" t="s">
        <v>287</v>
      </c>
      <c r="C133" s="137"/>
      <c r="D133" s="138"/>
      <c r="E133" s="130" t="s">
        <v>230</v>
      </c>
      <c r="F133" s="59">
        <v>4</v>
      </c>
      <c r="G133" s="142">
        <v>170</v>
      </c>
      <c r="H133" s="143">
        <f t="shared" si="5"/>
        <v>680</v>
      </c>
      <c r="I133" s="140"/>
      <c r="J133" s="140"/>
      <c r="K133" s="140"/>
    </row>
    <row r="134" spans="1:11">
      <c r="A134" s="34"/>
      <c r="B134" s="144" t="s">
        <v>288</v>
      </c>
      <c r="C134" s="137"/>
      <c r="D134" s="138"/>
      <c r="E134" s="130" t="s">
        <v>230</v>
      </c>
      <c r="F134" s="59">
        <v>17</v>
      </c>
      <c r="G134" s="142">
        <v>60</v>
      </c>
      <c r="H134" s="143">
        <f t="shared" si="5"/>
        <v>1020</v>
      </c>
      <c r="I134" s="140"/>
      <c r="J134" s="140"/>
      <c r="K134" s="140"/>
    </row>
    <row r="135" spans="1:11">
      <c r="A135" s="34"/>
      <c r="B135" s="144" t="s">
        <v>289</v>
      </c>
      <c r="C135" s="137"/>
      <c r="D135" s="138"/>
      <c r="E135" s="130" t="s">
        <v>230</v>
      </c>
      <c r="F135" s="59">
        <v>5</v>
      </c>
      <c r="G135" s="142">
        <v>240</v>
      </c>
      <c r="H135" s="143">
        <f t="shared" si="5"/>
        <v>1200</v>
      </c>
      <c r="I135" s="140"/>
      <c r="J135" s="140"/>
      <c r="K135" s="140"/>
    </row>
    <row r="136" spans="1:11">
      <c r="A136" s="34"/>
      <c r="B136" s="144" t="s">
        <v>290</v>
      </c>
      <c r="C136" s="137"/>
      <c r="D136" s="138"/>
      <c r="E136" s="130" t="s">
        <v>230</v>
      </c>
      <c r="F136" s="59">
        <v>20</v>
      </c>
      <c r="G136" s="142">
        <v>30</v>
      </c>
      <c r="H136" s="143">
        <f t="shared" si="5"/>
        <v>600</v>
      </c>
      <c r="I136" s="140"/>
      <c r="J136" s="140"/>
      <c r="K136" s="140"/>
    </row>
    <row r="137" spans="1:11">
      <c r="A137" s="34"/>
      <c r="B137" s="144" t="s">
        <v>291</v>
      </c>
      <c r="C137" s="137"/>
      <c r="D137" s="138"/>
      <c r="E137" s="130" t="s">
        <v>230</v>
      </c>
      <c r="F137" s="59">
        <v>15.5</v>
      </c>
      <c r="G137" s="142">
        <v>800</v>
      </c>
      <c r="H137" s="143">
        <f t="shared" si="5"/>
        <v>12400</v>
      </c>
      <c r="I137" s="140"/>
      <c r="J137" s="140"/>
      <c r="K137" s="140"/>
    </row>
    <row r="138" spans="1:11">
      <c r="A138" s="34"/>
      <c r="B138" s="144" t="s">
        <v>292</v>
      </c>
      <c r="C138" s="137"/>
      <c r="D138" s="138"/>
      <c r="E138" s="130" t="s">
        <v>230</v>
      </c>
      <c r="F138" s="59">
        <v>4</v>
      </c>
      <c r="G138" s="142">
        <v>600</v>
      </c>
      <c r="H138" s="143">
        <f t="shared" si="5"/>
        <v>2400</v>
      </c>
      <c r="I138" s="140"/>
      <c r="J138" s="140"/>
      <c r="K138" s="140"/>
    </row>
    <row r="139" spans="1:11">
      <c r="A139" s="73"/>
      <c r="B139" s="100" t="s">
        <v>188</v>
      </c>
      <c r="C139" s="100"/>
      <c r="D139" s="101"/>
      <c r="E139" s="73"/>
      <c r="F139" s="102"/>
      <c r="G139" s="102"/>
      <c r="H139" s="147">
        <f>H63+H64+H95+H99+H107+H121+H131</f>
        <v>1180862.9987999997</v>
      </c>
    </row>
    <row r="142" spans="1:11">
      <c r="A142" s="148" t="s">
        <v>293</v>
      </c>
      <c r="B142" s="118"/>
      <c r="C142" s="118"/>
      <c r="D142" s="118"/>
      <c r="E142" s="118"/>
      <c r="F142" s="149"/>
      <c r="G142" s="149"/>
      <c r="H142" s="150">
        <f>H15+H22+H30+H49+H57+H139+H37</f>
        <v>6121334.9988000002</v>
      </c>
    </row>
  </sheetData>
  <mergeCells count="10">
    <mergeCell ref="A14:A15"/>
    <mergeCell ref="A17:H17"/>
    <mergeCell ref="A24:H24"/>
    <mergeCell ref="A52:H52"/>
    <mergeCell ref="A2:H2"/>
    <mergeCell ref="A4:H4"/>
    <mergeCell ref="A5:H5"/>
    <mergeCell ref="A6:H6"/>
    <mergeCell ref="A8:H8"/>
    <mergeCell ref="A12:A13"/>
  </mergeCells>
  <pageMargins left="0.70866141732283472" right="0.70866141732283472" top="0.43" bottom="0.19685039370078741" header="0.47" footer="0.31496062992125984"/>
  <pageSetup paperSize="9" scale="68" orientation="portrait" r:id="rId1"/>
  <rowBreaks count="1" manualBreakCount="1">
    <brk id="58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Normal="100" zoomScaleSheetLayoutView="100" workbookViewId="0">
      <selection activeCell="N49" sqref="N49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12" ht="9.75" customHeight="1">
      <c r="A1" s="24"/>
      <c r="B1" s="25"/>
      <c r="C1" s="25"/>
      <c r="D1" s="25"/>
      <c r="E1" s="25"/>
      <c r="F1" s="25"/>
      <c r="G1" s="25"/>
      <c r="H1" s="26"/>
    </row>
    <row r="2" spans="1:12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2">
      <c r="A3" s="24"/>
      <c r="B3" s="25"/>
      <c r="C3" s="25"/>
      <c r="D3" s="29"/>
      <c r="E3" s="29"/>
      <c r="F3" s="25"/>
      <c r="G3" s="25"/>
      <c r="H3" s="26"/>
    </row>
    <row r="4" spans="1:12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2" ht="12.75" customHeight="1">
      <c r="A5" s="631" t="s">
        <v>342</v>
      </c>
      <c r="B5" s="631"/>
      <c r="C5" s="631"/>
      <c r="D5" s="631"/>
      <c r="E5" s="631"/>
      <c r="F5" s="631"/>
      <c r="G5" s="631"/>
      <c r="H5" s="631"/>
    </row>
    <row r="6" spans="1:12" ht="106.5" customHeight="1">
      <c r="A6" s="636" t="s">
        <v>127</v>
      </c>
      <c r="B6" s="632"/>
      <c r="C6" s="632"/>
      <c r="D6" s="632"/>
      <c r="E6" s="632"/>
      <c r="F6" s="632"/>
      <c r="G6" s="632"/>
      <c r="H6" s="632"/>
    </row>
    <row r="7" spans="1:12">
      <c r="A7" s="24"/>
      <c r="B7" s="25"/>
      <c r="C7" s="25"/>
      <c r="D7" s="30"/>
      <c r="E7" s="29"/>
      <c r="F7" s="25"/>
      <c r="G7" s="25"/>
      <c r="H7" s="26"/>
    </row>
    <row r="8" spans="1:12">
      <c r="A8" s="633" t="s">
        <v>176</v>
      </c>
      <c r="B8" s="633"/>
      <c r="C8" s="633"/>
      <c r="D8" s="633"/>
      <c r="E8" s="633"/>
      <c r="F8" s="633"/>
      <c r="G8" s="633"/>
      <c r="H8" s="633"/>
    </row>
    <row r="9" spans="1:12">
      <c r="A9" s="31"/>
      <c r="B9" s="31"/>
      <c r="C9" s="31"/>
      <c r="D9" s="31"/>
      <c r="E9" s="31"/>
      <c r="F9" s="31"/>
      <c r="G9" s="31"/>
      <c r="H9" s="32"/>
    </row>
    <row r="10" spans="1:12" ht="45" customHeight="1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</row>
    <row r="11" spans="1:12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</row>
    <row r="12" spans="1:12" ht="25.5" hidden="1">
      <c r="A12" s="629">
        <v>1</v>
      </c>
      <c r="B12" s="40" t="s">
        <v>185</v>
      </c>
      <c r="C12" s="40"/>
      <c r="D12" s="34">
        <v>21101</v>
      </c>
      <c r="E12" s="41" t="s">
        <v>186</v>
      </c>
      <c r="F12" s="42"/>
      <c r="G12" s="42"/>
      <c r="H12" s="43"/>
    </row>
    <row r="13" spans="1:12" hidden="1">
      <c r="A13" s="629"/>
      <c r="B13" s="44"/>
      <c r="C13" s="44"/>
      <c r="D13" s="37"/>
      <c r="E13" s="45"/>
      <c r="F13" s="46"/>
      <c r="G13" s="42"/>
      <c r="H13" s="43"/>
    </row>
    <row r="14" spans="1:12" ht="21" customHeight="1">
      <c r="A14" s="634">
        <v>1</v>
      </c>
      <c r="B14" s="47" t="s">
        <v>187</v>
      </c>
      <c r="C14" s="35">
        <v>111</v>
      </c>
      <c r="D14" s="34">
        <v>211020</v>
      </c>
      <c r="E14" s="34" t="s">
        <v>186</v>
      </c>
      <c r="F14" s="36">
        <f>H14/G14</f>
        <v>222059.16666666666</v>
      </c>
      <c r="G14" s="48">
        <v>12</v>
      </c>
      <c r="H14" s="43">
        <v>2664710</v>
      </c>
    </row>
    <row r="15" spans="1:12">
      <c r="A15" s="634"/>
      <c r="B15" s="49" t="s">
        <v>188</v>
      </c>
      <c r="C15" s="49"/>
      <c r="D15" s="50"/>
      <c r="E15" s="50"/>
      <c r="F15" s="51"/>
      <c r="G15" s="52"/>
      <c r="H15" s="53">
        <f>H14</f>
        <v>2664710</v>
      </c>
      <c r="J15" s="54"/>
      <c r="L15" s="55"/>
    </row>
    <row r="16" spans="1:12">
      <c r="A16" s="24"/>
      <c r="B16" s="25"/>
      <c r="C16" s="25"/>
      <c r="D16" s="30"/>
      <c r="E16" s="29"/>
      <c r="F16" s="25"/>
      <c r="G16" s="25"/>
      <c r="H16" s="26"/>
    </row>
    <row r="17" spans="1:11">
      <c r="A17" s="633" t="s">
        <v>189</v>
      </c>
      <c r="B17" s="633"/>
      <c r="C17" s="633"/>
      <c r="D17" s="633"/>
      <c r="E17" s="633"/>
      <c r="F17" s="633"/>
      <c r="G17" s="633"/>
      <c r="H17" s="633"/>
      <c r="K17" s="28"/>
    </row>
    <row r="18" spans="1:11">
      <c r="A18" s="31"/>
      <c r="B18" s="31"/>
      <c r="C18" s="31"/>
      <c r="D18" s="31"/>
      <c r="E18" s="31"/>
      <c r="F18" s="31"/>
      <c r="G18" s="31"/>
      <c r="H18" s="32"/>
      <c r="K18" s="28"/>
    </row>
    <row r="19" spans="1:11" ht="42.75" customHeight="1">
      <c r="A19" s="33" t="s">
        <v>190</v>
      </c>
      <c r="B19" s="34" t="s">
        <v>178</v>
      </c>
      <c r="C19" s="35" t="s">
        <v>179</v>
      </c>
      <c r="D19" s="35" t="s">
        <v>180</v>
      </c>
      <c r="E19" s="35" t="s">
        <v>181</v>
      </c>
      <c r="F19" s="35" t="s">
        <v>183</v>
      </c>
      <c r="G19" s="35" t="s">
        <v>191</v>
      </c>
      <c r="H19" s="36" t="s">
        <v>192</v>
      </c>
      <c r="K19" s="28"/>
    </row>
    <row r="20" spans="1:11">
      <c r="A20" s="37">
        <v>1</v>
      </c>
      <c r="B20" s="37">
        <v>2</v>
      </c>
      <c r="C20" s="37">
        <v>3</v>
      </c>
      <c r="D20" s="37">
        <v>4</v>
      </c>
      <c r="E20" s="37">
        <v>5</v>
      </c>
      <c r="F20" s="37">
        <v>6</v>
      </c>
      <c r="G20" s="37">
        <v>7</v>
      </c>
      <c r="H20" s="39">
        <v>8</v>
      </c>
      <c r="K20" s="28"/>
    </row>
    <row r="21" spans="1:11">
      <c r="A21" s="56" t="s">
        <v>193</v>
      </c>
      <c r="B21" s="57" t="s">
        <v>194</v>
      </c>
      <c r="C21" s="33">
        <v>119</v>
      </c>
      <c r="D21" s="58">
        <v>213000</v>
      </c>
      <c r="E21" s="34" t="s">
        <v>195</v>
      </c>
      <c r="F21" s="59">
        <v>12</v>
      </c>
      <c r="G21" s="60">
        <f>H21/F21</f>
        <v>67061.916666666672</v>
      </c>
      <c r="H21" s="43">
        <v>804743</v>
      </c>
    </row>
    <row r="22" spans="1:11">
      <c r="A22" s="50"/>
      <c r="B22" s="49" t="s">
        <v>188</v>
      </c>
      <c r="C22" s="49"/>
      <c r="D22" s="50"/>
      <c r="E22" s="61"/>
      <c r="F22" s="62"/>
      <c r="G22" s="62"/>
      <c r="H22" s="53">
        <f>H21</f>
        <v>804743</v>
      </c>
      <c r="J22" s="54"/>
      <c r="K22" s="54"/>
    </row>
    <row r="23" spans="1:11" ht="13.5" customHeight="1">
      <c r="A23" s="24"/>
      <c r="B23" s="25"/>
      <c r="C23" s="25"/>
      <c r="D23" s="25"/>
      <c r="E23" s="25"/>
      <c r="F23" s="25"/>
      <c r="G23" s="25"/>
      <c r="H23" s="26"/>
    </row>
    <row r="24" spans="1:11" ht="15" customHeight="1">
      <c r="A24" s="630" t="s">
        <v>196</v>
      </c>
      <c r="B24" s="635"/>
      <c r="C24" s="635"/>
      <c r="D24" s="635"/>
      <c r="E24" s="635"/>
      <c r="F24" s="635"/>
      <c r="G24" s="635"/>
      <c r="H24" s="635"/>
    </row>
    <row r="25" spans="1:11">
      <c r="A25" s="24"/>
      <c r="B25" s="25"/>
      <c r="C25" s="25"/>
      <c r="D25" s="25"/>
      <c r="E25" s="25"/>
      <c r="F25" s="25"/>
      <c r="G25" s="25"/>
      <c r="H25" s="26"/>
    </row>
    <row r="26" spans="1:11" ht="51">
      <c r="A26" s="35" t="s">
        <v>190</v>
      </c>
      <c r="B26" s="63" t="s">
        <v>178</v>
      </c>
      <c r="C26" s="35" t="s">
        <v>179</v>
      </c>
      <c r="D26" s="63"/>
      <c r="E26" s="35" t="s">
        <v>197</v>
      </c>
      <c r="F26" s="35" t="s">
        <v>198</v>
      </c>
      <c r="G26" s="35" t="s">
        <v>199</v>
      </c>
      <c r="H26" s="36" t="s">
        <v>184</v>
      </c>
    </row>
    <row r="27" spans="1:11">
      <c r="A27" s="34">
        <v>1</v>
      </c>
      <c r="B27" s="34">
        <v>2</v>
      </c>
      <c r="C27" s="63">
        <v>3</v>
      </c>
      <c r="D27" s="63">
        <v>4</v>
      </c>
      <c r="E27" s="34">
        <v>5</v>
      </c>
      <c r="F27" s="34">
        <v>6</v>
      </c>
      <c r="G27" s="34">
        <v>7</v>
      </c>
      <c r="H27" s="59">
        <v>8</v>
      </c>
    </row>
    <row r="28" spans="1:11">
      <c r="A28" s="64" t="s">
        <v>193</v>
      </c>
      <c r="B28" s="65" t="s">
        <v>200</v>
      </c>
      <c r="C28" s="66" t="s">
        <v>70</v>
      </c>
      <c r="D28" s="34">
        <v>214000</v>
      </c>
      <c r="E28" s="67"/>
      <c r="F28" s="68"/>
      <c r="G28" s="68"/>
      <c r="H28" s="69"/>
    </row>
    <row r="29" spans="1:11">
      <c r="A29" s="64"/>
      <c r="B29" s="70" t="s">
        <v>343</v>
      </c>
      <c r="C29" s="66"/>
      <c r="D29" s="34"/>
      <c r="E29" s="34">
        <v>2</v>
      </c>
      <c r="F29" s="34">
        <v>2</v>
      </c>
      <c r="G29" s="115">
        <f>H29/4</f>
        <v>46562.5</v>
      </c>
      <c r="H29" s="72">
        <v>186250</v>
      </c>
    </row>
    <row r="30" spans="1:11">
      <c r="A30" s="73"/>
      <c r="B30" s="74" t="s">
        <v>188</v>
      </c>
      <c r="C30" s="75"/>
      <c r="D30" s="76"/>
      <c r="E30" s="73"/>
      <c r="F30" s="73"/>
      <c r="G30" s="77"/>
      <c r="H30" s="53">
        <f>SUM(H29:H29)</f>
        <v>186250</v>
      </c>
    </row>
    <row r="31" spans="1:11">
      <c r="A31" s="24"/>
      <c r="B31" s="25"/>
      <c r="C31" s="25"/>
      <c r="D31" s="25"/>
      <c r="E31" s="25"/>
      <c r="F31" s="25"/>
      <c r="G31" s="25"/>
      <c r="H31" s="26"/>
      <c r="J31" s="28"/>
      <c r="K31" s="28"/>
    </row>
    <row r="32" spans="1:11" hidden="1">
      <c r="A32" s="24"/>
      <c r="B32" s="29"/>
      <c r="C32" s="29"/>
      <c r="D32" s="29" t="s">
        <v>344</v>
      </c>
      <c r="E32" s="29"/>
      <c r="F32" s="84"/>
      <c r="G32" s="84"/>
      <c r="H32" s="81"/>
      <c r="J32" s="28"/>
      <c r="K32" s="28"/>
    </row>
    <row r="33" spans="1:11" hidden="1">
      <c r="A33" s="24"/>
      <c r="B33" s="25"/>
      <c r="C33" s="25"/>
      <c r="D33" s="25"/>
      <c r="E33" s="25"/>
      <c r="F33" s="25"/>
      <c r="G33" s="25"/>
      <c r="H33" s="26"/>
      <c r="J33" s="28"/>
      <c r="K33" s="28"/>
    </row>
    <row r="34" spans="1:11" ht="38.25" hidden="1">
      <c r="A34" s="35" t="s">
        <v>227</v>
      </c>
      <c r="B34" s="34" t="s">
        <v>178</v>
      </c>
      <c r="C34" s="35" t="s">
        <v>179</v>
      </c>
      <c r="D34" s="35" t="s">
        <v>180</v>
      </c>
      <c r="E34" s="35" t="s">
        <v>181</v>
      </c>
      <c r="F34" s="35" t="s">
        <v>203</v>
      </c>
      <c r="G34" s="35" t="s">
        <v>204</v>
      </c>
      <c r="H34" s="36" t="s">
        <v>184</v>
      </c>
      <c r="J34" s="28"/>
      <c r="K34" s="28"/>
    </row>
    <row r="35" spans="1:11" hidden="1">
      <c r="A35" s="35">
        <v>1</v>
      </c>
      <c r="B35" s="34">
        <v>2</v>
      </c>
      <c r="C35" s="34">
        <v>3</v>
      </c>
      <c r="D35" s="34">
        <v>4</v>
      </c>
      <c r="E35" s="34">
        <v>5</v>
      </c>
      <c r="F35" s="34">
        <v>6</v>
      </c>
      <c r="G35" s="34">
        <v>7</v>
      </c>
      <c r="H35" s="59">
        <v>8</v>
      </c>
      <c r="J35" s="28"/>
      <c r="K35" s="28"/>
    </row>
    <row r="36" spans="1:11" ht="25.5" hidden="1">
      <c r="A36" s="35">
        <v>1</v>
      </c>
      <c r="B36" s="86" t="s">
        <v>345</v>
      </c>
      <c r="C36" s="66" t="s">
        <v>73</v>
      </c>
      <c r="D36" s="34">
        <v>221000</v>
      </c>
      <c r="E36" s="34" t="s">
        <v>195</v>
      </c>
      <c r="F36" s="59">
        <v>12</v>
      </c>
      <c r="G36" s="36">
        <f>H36/F36</f>
        <v>0</v>
      </c>
      <c r="H36" s="69"/>
      <c r="J36" s="28"/>
      <c r="K36" s="28"/>
    </row>
    <row r="37" spans="1:11" hidden="1">
      <c r="A37" s="35">
        <v>2</v>
      </c>
      <c r="B37" s="86" t="s">
        <v>346</v>
      </c>
      <c r="C37" s="66" t="s">
        <v>73</v>
      </c>
      <c r="D37" s="34">
        <v>221000</v>
      </c>
      <c r="E37" s="34" t="s">
        <v>195</v>
      </c>
      <c r="F37" s="59">
        <v>12</v>
      </c>
      <c r="G37" s="36">
        <f>H37/F37</f>
        <v>0</v>
      </c>
      <c r="H37" s="69"/>
      <c r="J37" s="28"/>
      <c r="K37" s="28"/>
    </row>
    <row r="38" spans="1:11" hidden="1">
      <c r="A38" s="73"/>
      <c r="B38" s="173" t="s">
        <v>188</v>
      </c>
      <c r="C38" s="173"/>
      <c r="D38" s="99"/>
      <c r="E38" s="76"/>
      <c r="F38" s="76"/>
      <c r="G38" s="76"/>
      <c r="H38" s="53">
        <f>SUM(H36:H37)</f>
        <v>0</v>
      </c>
      <c r="J38" s="28"/>
      <c r="K38" s="28"/>
    </row>
    <row r="39" spans="1:11" hidden="1">
      <c r="A39" s="24"/>
      <c r="B39" s="25"/>
      <c r="C39" s="25"/>
      <c r="D39" s="25"/>
      <c r="E39" s="25"/>
      <c r="F39" s="25"/>
      <c r="G39" s="25"/>
      <c r="H39" s="26"/>
      <c r="J39" s="28"/>
      <c r="K39" s="28"/>
    </row>
    <row r="40" spans="1:11">
      <c r="A40" s="24"/>
      <c r="B40" s="25"/>
      <c r="C40" s="25"/>
      <c r="D40" s="29" t="s">
        <v>207</v>
      </c>
      <c r="E40" s="29"/>
      <c r="F40" s="84"/>
      <c r="G40" s="84"/>
      <c r="H40" s="81"/>
      <c r="I40" s="82"/>
      <c r="J40" s="82"/>
      <c r="K40" s="82"/>
    </row>
    <row r="41" spans="1:11" ht="12.75" customHeight="1">
      <c r="A41" s="29"/>
      <c r="B41" s="91"/>
      <c r="C41" s="91"/>
      <c r="D41" s="29"/>
      <c r="E41" s="24"/>
      <c r="F41" s="24"/>
      <c r="G41" s="92"/>
      <c r="H41" s="93"/>
    </row>
    <row r="42" spans="1:11" ht="38.25" customHeight="1">
      <c r="A42" s="94" t="s">
        <v>177</v>
      </c>
      <c r="B42" s="95" t="s">
        <v>178</v>
      </c>
      <c r="C42" s="35" t="s">
        <v>179</v>
      </c>
      <c r="D42" s="35" t="s">
        <v>180</v>
      </c>
      <c r="E42" s="94" t="s">
        <v>181</v>
      </c>
      <c r="F42" s="94" t="s">
        <v>203</v>
      </c>
      <c r="G42" s="94" t="s">
        <v>204</v>
      </c>
      <c r="H42" s="96" t="s">
        <v>184</v>
      </c>
    </row>
    <row r="43" spans="1:11">
      <c r="A43" s="97" t="s">
        <v>208</v>
      </c>
      <c r="B43" s="86" t="s">
        <v>214</v>
      </c>
      <c r="C43" s="34">
        <v>244</v>
      </c>
      <c r="D43" s="35">
        <v>226000</v>
      </c>
      <c r="E43" s="34" t="s">
        <v>210</v>
      </c>
      <c r="F43" s="59">
        <v>5</v>
      </c>
      <c r="G43" s="71">
        <f>H43/F43</f>
        <v>1728</v>
      </c>
      <c r="H43" s="43">
        <v>8640</v>
      </c>
      <c r="I43" s="82"/>
      <c r="J43" s="82"/>
      <c r="K43" s="82"/>
    </row>
    <row r="44" spans="1:11" hidden="1">
      <c r="A44" s="97" t="s">
        <v>211</v>
      </c>
      <c r="B44" s="86" t="s">
        <v>347</v>
      </c>
      <c r="C44" s="34">
        <v>244</v>
      </c>
      <c r="D44" s="35">
        <v>226000</v>
      </c>
      <c r="E44" s="34" t="s">
        <v>206</v>
      </c>
      <c r="F44" s="59">
        <v>1</v>
      </c>
      <c r="G44" s="71">
        <f>H44/F44</f>
        <v>0</v>
      </c>
      <c r="H44" s="43"/>
      <c r="I44" s="82"/>
      <c r="J44" s="82"/>
      <c r="K44" s="82"/>
    </row>
    <row r="45" spans="1:11" hidden="1">
      <c r="A45" s="97" t="s">
        <v>213</v>
      </c>
      <c r="B45" s="86" t="s">
        <v>348</v>
      </c>
      <c r="C45" s="34">
        <v>244</v>
      </c>
      <c r="D45" s="35">
        <v>226000</v>
      </c>
      <c r="E45" s="34" t="s">
        <v>206</v>
      </c>
      <c r="F45" s="59">
        <v>1</v>
      </c>
      <c r="G45" s="71">
        <f>H45/F45</f>
        <v>0</v>
      </c>
      <c r="H45" s="43"/>
      <c r="I45" s="82"/>
      <c r="J45" s="82"/>
      <c r="K45" s="82"/>
    </row>
    <row r="46" spans="1:11" ht="25.5" hidden="1">
      <c r="A46" s="97" t="s">
        <v>215</v>
      </c>
      <c r="B46" s="86" t="s">
        <v>349</v>
      </c>
      <c r="C46" s="34">
        <v>244</v>
      </c>
      <c r="D46" s="35">
        <v>226000</v>
      </c>
      <c r="E46" s="34" t="s">
        <v>210</v>
      </c>
      <c r="F46" s="59">
        <v>6</v>
      </c>
      <c r="G46" s="71">
        <f>H46/F46</f>
        <v>0</v>
      </c>
      <c r="H46" s="43"/>
      <c r="I46" s="82"/>
      <c r="J46" s="82"/>
      <c r="K46" s="82"/>
    </row>
    <row r="47" spans="1:11">
      <c r="A47" s="99"/>
      <c r="B47" s="100" t="s">
        <v>188</v>
      </c>
      <c r="C47" s="100"/>
      <c r="D47" s="101"/>
      <c r="E47" s="76"/>
      <c r="F47" s="102"/>
      <c r="G47" s="102"/>
      <c r="H47" s="53">
        <f>SUM(H43:H46)</f>
        <v>8640</v>
      </c>
      <c r="I47" s="82"/>
      <c r="J47" s="82"/>
      <c r="K47" s="82"/>
    </row>
    <row r="48" spans="1:11">
      <c r="A48" s="29"/>
      <c r="B48" s="25"/>
      <c r="C48" s="25"/>
      <c r="D48" s="108"/>
      <c r="E48" s="25"/>
      <c r="F48" s="109"/>
      <c r="G48" s="109"/>
      <c r="H48" s="81"/>
      <c r="I48" s="82"/>
      <c r="J48" s="82"/>
      <c r="K48" s="82"/>
    </row>
    <row r="49" spans="1:17">
      <c r="A49" s="630" t="s">
        <v>221</v>
      </c>
      <c r="B49" s="630"/>
      <c r="C49" s="630"/>
      <c r="D49" s="630"/>
      <c r="E49" s="630"/>
      <c r="F49" s="630"/>
      <c r="G49" s="630"/>
      <c r="H49" s="630"/>
      <c r="I49" s="82"/>
      <c r="J49" s="29"/>
      <c r="K49" s="110"/>
      <c r="L49" s="110"/>
      <c r="M49" s="29"/>
      <c r="N49" s="24"/>
      <c r="O49" s="111"/>
      <c r="P49" s="80"/>
      <c r="Q49" s="112"/>
    </row>
    <row r="50" spans="1:17">
      <c r="A50" s="29"/>
      <c r="B50" s="25"/>
      <c r="C50" s="25"/>
      <c r="D50" s="108"/>
      <c r="E50" s="25"/>
      <c r="F50" s="109"/>
      <c r="G50" s="109"/>
      <c r="H50" s="81"/>
      <c r="I50" s="82"/>
      <c r="J50" s="29"/>
      <c r="K50" s="110"/>
      <c r="L50" s="110"/>
      <c r="M50" s="29"/>
      <c r="N50" s="24"/>
      <c r="O50" s="111"/>
      <c r="P50" s="80"/>
      <c r="Q50" s="112"/>
    </row>
    <row r="51" spans="1:17" ht="51">
      <c r="A51" s="35" t="s">
        <v>190</v>
      </c>
      <c r="B51" s="35" t="s">
        <v>178</v>
      </c>
      <c r="C51" s="35" t="s">
        <v>179</v>
      </c>
      <c r="D51" s="35" t="s">
        <v>180</v>
      </c>
      <c r="E51" s="35" t="s">
        <v>222</v>
      </c>
      <c r="F51" s="35" t="s">
        <v>223</v>
      </c>
      <c r="G51" s="35" t="s">
        <v>224</v>
      </c>
      <c r="H51" s="36" t="s">
        <v>184</v>
      </c>
      <c r="I51" s="82"/>
      <c r="J51" s="29"/>
      <c r="K51" s="110"/>
      <c r="L51" s="110"/>
      <c r="M51" s="29"/>
      <c r="N51" s="24"/>
      <c r="O51" s="111"/>
      <c r="P51" s="80"/>
      <c r="Q51" s="112"/>
    </row>
    <row r="52" spans="1:17">
      <c r="A52" s="34">
        <v>1</v>
      </c>
      <c r="B52" s="34">
        <v>2</v>
      </c>
      <c r="C52" s="34"/>
      <c r="D52" s="34">
        <v>3</v>
      </c>
      <c r="E52" s="34">
        <v>4</v>
      </c>
      <c r="F52" s="34">
        <v>5</v>
      </c>
      <c r="G52" s="34">
        <v>6</v>
      </c>
      <c r="H52" s="59">
        <v>7</v>
      </c>
      <c r="I52" s="82"/>
      <c r="J52" s="29"/>
      <c r="K52" s="110"/>
      <c r="L52" s="110"/>
      <c r="M52" s="29"/>
      <c r="N52" s="24"/>
      <c r="O52" s="111"/>
      <c r="P52" s="80"/>
      <c r="Q52" s="112"/>
    </row>
    <row r="53" spans="1:17" ht="25.5">
      <c r="A53" s="64">
        <v>1</v>
      </c>
      <c r="B53" s="113" t="s">
        <v>225</v>
      </c>
      <c r="C53" s="114" t="s">
        <v>69</v>
      </c>
      <c r="D53" s="34">
        <v>266000</v>
      </c>
      <c r="E53" s="34">
        <v>32</v>
      </c>
      <c r="F53" s="48">
        <v>3</v>
      </c>
      <c r="G53" s="115">
        <f>H53/E53</f>
        <v>1562.5</v>
      </c>
      <c r="H53" s="72">
        <v>50000</v>
      </c>
      <c r="I53" s="82"/>
      <c r="J53" s="29"/>
      <c r="K53" s="110"/>
      <c r="L53" s="110"/>
      <c r="M53" s="29"/>
      <c r="N53" s="24"/>
      <c r="O53" s="111"/>
      <c r="P53" s="80"/>
      <c r="Q53" s="112"/>
    </row>
    <row r="54" spans="1:17" s="83" customFormat="1">
      <c r="A54" s="99"/>
      <c r="B54" s="116" t="s">
        <v>188</v>
      </c>
      <c r="C54" s="76"/>
      <c r="D54" s="101"/>
      <c r="E54" s="76"/>
      <c r="F54" s="102"/>
      <c r="G54" s="102"/>
      <c r="H54" s="53">
        <f>H53</f>
        <v>50000</v>
      </c>
      <c r="I54" s="82"/>
      <c r="J54" s="29"/>
      <c r="K54" s="110"/>
      <c r="L54" s="110"/>
      <c r="M54" s="29"/>
      <c r="N54" s="24"/>
      <c r="O54" s="111"/>
      <c r="P54" s="80"/>
      <c r="Q54" s="112"/>
    </row>
    <row r="55" spans="1:17" s="83" customFormat="1">
      <c r="A55" s="29"/>
      <c r="B55" s="25"/>
      <c r="C55" s="25"/>
      <c r="D55" s="108"/>
      <c r="E55" s="25"/>
      <c r="F55" s="109"/>
      <c r="G55" s="109"/>
      <c r="H55" s="81"/>
      <c r="I55" s="82"/>
      <c r="J55" s="29"/>
      <c r="K55" s="110"/>
      <c r="L55" s="110"/>
      <c r="M55" s="29"/>
      <c r="N55" s="24"/>
      <c r="O55" s="111"/>
      <c r="P55" s="80"/>
      <c r="Q55" s="112"/>
    </row>
    <row r="56" spans="1:17" s="83" customFormat="1" hidden="1">
      <c r="A56" s="24"/>
      <c r="B56" s="85"/>
      <c r="C56" s="85"/>
      <c r="D56" s="29" t="s">
        <v>350</v>
      </c>
      <c r="E56" s="29"/>
      <c r="F56" s="84"/>
      <c r="G56" s="84"/>
      <c r="H56" s="81"/>
      <c r="I56" s="82"/>
      <c r="J56" s="29"/>
      <c r="K56" s="110"/>
      <c r="L56" s="110"/>
      <c r="M56" s="29"/>
      <c r="N56" s="24"/>
      <c r="O56" s="111"/>
      <c r="P56" s="80"/>
      <c r="Q56" s="112"/>
    </row>
    <row r="57" spans="1:17" s="83" customFormat="1" hidden="1">
      <c r="A57" s="24"/>
      <c r="B57" s="85"/>
      <c r="C57" s="85"/>
      <c r="D57" s="29"/>
      <c r="E57" s="29"/>
      <c r="F57" s="84"/>
      <c r="G57" s="84"/>
      <c r="H57" s="81"/>
      <c r="I57" s="82"/>
      <c r="J57" s="29"/>
      <c r="K57" s="110"/>
      <c r="L57" s="110"/>
      <c r="M57" s="29"/>
      <c r="N57" s="24"/>
      <c r="O57" s="111"/>
      <c r="P57" s="80"/>
      <c r="Q57" s="112"/>
    </row>
    <row r="58" spans="1:17" s="83" customFormat="1" ht="25.5" hidden="1">
      <c r="A58" s="35" t="s">
        <v>227</v>
      </c>
      <c r="B58" s="66" t="s">
        <v>178</v>
      </c>
      <c r="C58" s="35" t="s">
        <v>179</v>
      </c>
      <c r="D58" s="35" t="s">
        <v>180</v>
      </c>
      <c r="E58" s="35" t="s">
        <v>181</v>
      </c>
      <c r="F58" s="35" t="s">
        <v>203</v>
      </c>
      <c r="G58" s="119" t="s">
        <v>228</v>
      </c>
      <c r="H58" s="36" t="s">
        <v>184</v>
      </c>
      <c r="I58" s="82"/>
      <c r="J58" s="29"/>
      <c r="K58" s="110"/>
      <c r="L58" s="110"/>
      <c r="M58" s="29"/>
      <c r="N58" s="24"/>
      <c r="O58" s="111"/>
      <c r="P58" s="80"/>
      <c r="Q58" s="112"/>
    </row>
    <row r="59" spans="1:17" s="83" customFormat="1" hidden="1">
      <c r="A59" s="34">
        <v>1</v>
      </c>
      <c r="B59" s="34">
        <v>2</v>
      </c>
      <c r="C59" s="34">
        <v>3</v>
      </c>
      <c r="D59" s="34">
        <v>4</v>
      </c>
      <c r="E59" s="34">
        <v>5</v>
      </c>
      <c r="F59" s="34">
        <v>6</v>
      </c>
      <c r="G59" s="34">
        <v>7</v>
      </c>
      <c r="H59" s="59">
        <v>8</v>
      </c>
      <c r="I59" s="82"/>
      <c r="J59" s="29"/>
      <c r="K59" s="110"/>
      <c r="L59" s="110"/>
      <c r="M59" s="29"/>
      <c r="N59" s="24"/>
      <c r="O59" s="111"/>
      <c r="P59" s="80"/>
      <c r="Q59" s="112"/>
    </row>
    <row r="60" spans="1:17" s="83" customFormat="1" hidden="1">
      <c r="A60" s="35">
        <v>1</v>
      </c>
      <c r="B60" s="65" t="s">
        <v>351</v>
      </c>
      <c r="C60" s="66" t="s">
        <v>73</v>
      </c>
      <c r="D60" s="34">
        <v>310000</v>
      </c>
      <c r="E60" s="34" t="s">
        <v>230</v>
      </c>
      <c r="F60" s="59">
        <v>1</v>
      </c>
      <c r="G60" s="71">
        <f>H60/F60</f>
        <v>0</v>
      </c>
      <c r="H60" s="72"/>
      <c r="I60" s="82"/>
      <c r="J60" s="29"/>
      <c r="K60" s="110"/>
      <c r="L60" s="110"/>
      <c r="M60" s="29"/>
      <c r="N60" s="24"/>
      <c r="O60" s="111"/>
      <c r="P60" s="80"/>
      <c r="Q60" s="112"/>
    </row>
    <row r="61" spans="1:17" s="83" customFormat="1" hidden="1">
      <c r="A61" s="99"/>
      <c r="B61" s="116" t="s">
        <v>188</v>
      </c>
      <c r="C61" s="76"/>
      <c r="D61" s="101"/>
      <c r="E61" s="76"/>
      <c r="F61" s="102"/>
      <c r="G61" s="102"/>
      <c r="H61" s="53">
        <f>H60</f>
        <v>0</v>
      </c>
      <c r="I61" s="82"/>
      <c r="J61" s="29"/>
      <c r="K61" s="110"/>
      <c r="L61" s="110"/>
      <c r="M61" s="29"/>
      <c r="N61" s="24"/>
      <c r="O61" s="111"/>
      <c r="P61" s="80"/>
      <c r="Q61" s="112"/>
    </row>
    <row r="62" spans="1:17" s="83" customFormat="1" hidden="1">
      <c r="A62" s="29"/>
      <c r="B62" s="25"/>
      <c r="C62" s="25"/>
      <c r="D62" s="108"/>
      <c r="E62" s="25"/>
      <c r="F62" s="109"/>
      <c r="G62" s="109"/>
      <c r="H62" s="81"/>
      <c r="I62" s="82"/>
      <c r="J62" s="29"/>
      <c r="K62" s="110"/>
      <c r="L62" s="110"/>
      <c r="M62" s="29"/>
      <c r="N62" s="24"/>
      <c r="O62" s="111"/>
      <c r="P62" s="80"/>
      <c r="Q62" s="112"/>
    </row>
    <row r="63" spans="1:17" s="83" customFormat="1" hidden="1">
      <c r="A63" s="24"/>
      <c r="B63" s="85"/>
      <c r="C63" s="85"/>
      <c r="D63" s="29" t="s">
        <v>226</v>
      </c>
      <c r="E63" s="29"/>
      <c r="F63" s="84"/>
      <c r="G63" s="84"/>
      <c r="H63" s="81"/>
      <c r="I63" s="82"/>
      <c r="J63" s="29"/>
      <c r="K63" s="110"/>
      <c r="L63" s="110"/>
      <c r="M63" s="29"/>
      <c r="N63" s="24"/>
      <c r="O63" s="111"/>
      <c r="P63" s="80"/>
      <c r="Q63" s="112"/>
    </row>
    <row r="64" spans="1:17" s="83" customFormat="1" hidden="1">
      <c r="A64" s="24"/>
      <c r="B64" s="85"/>
      <c r="C64" s="85"/>
      <c r="D64" s="29"/>
      <c r="E64" s="29"/>
      <c r="F64" s="84"/>
      <c r="G64" s="84"/>
      <c r="H64" s="81"/>
      <c r="I64" s="82"/>
      <c r="J64" s="29"/>
      <c r="K64" s="110"/>
      <c r="L64" s="110"/>
      <c r="M64" s="29"/>
      <c r="N64" s="24"/>
      <c r="O64" s="111"/>
      <c r="P64" s="80"/>
      <c r="Q64" s="112"/>
    </row>
    <row r="65" spans="1:17" s="83" customFormat="1" ht="25.5" hidden="1">
      <c r="A65" s="35" t="s">
        <v>227</v>
      </c>
      <c r="B65" s="66" t="s">
        <v>178</v>
      </c>
      <c r="C65" s="35" t="s">
        <v>179</v>
      </c>
      <c r="D65" s="35" t="s">
        <v>180</v>
      </c>
      <c r="E65" s="35" t="s">
        <v>181</v>
      </c>
      <c r="F65" s="35" t="s">
        <v>203</v>
      </c>
      <c r="G65" s="119" t="s">
        <v>228</v>
      </c>
      <c r="H65" s="36" t="s">
        <v>184</v>
      </c>
      <c r="I65" s="82"/>
      <c r="J65" s="29"/>
      <c r="K65" s="110"/>
      <c r="L65" s="110"/>
      <c r="M65" s="29"/>
      <c r="N65" s="24"/>
      <c r="O65" s="111"/>
      <c r="P65" s="80"/>
      <c r="Q65" s="112"/>
    </row>
    <row r="66" spans="1:17" s="83" customFormat="1" hidden="1">
      <c r="A66" s="34">
        <v>1</v>
      </c>
      <c r="B66" s="34">
        <v>2</v>
      </c>
      <c r="C66" s="34">
        <v>3</v>
      </c>
      <c r="D66" s="34">
        <v>4</v>
      </c>
      <c r="E66" s="34">
        <v>5</v>
      </c>
      <c r="F66" s="34">
        <v>6</v>
      </c>
      <c r="G66" s="34">
        <v>7</v>
      </c>
      <c r="H66" s="59">
        <v>8</v>
      </c>
      <c r="I66" s="82"/>
      <c r="J66" s="29"/>
      <c r="K66" s="110"/>
      <c r="L66" s="110"/>
      <c r="M66" s="29"/>
      <c r="N66" s="24"/>
      <c r="O66" s="111"/>
      <c r="P66" s="80"/>
      <c r="Q66" s="112"/>
    </row>
    <row r="67" spans="1:17" s="83" customFormat="1" ht="25.5" hidden="1">
      <c r="A67" s="64">
        <v>1</v>
      </c>
      <c r="B67" s="174" t="s">
        <v>352</v>
      </c>
      <c r="C67" s="66" t="s">
        <v>73</v>
      </c>
      <c r="D67" s="64">
        <v>345000</v>
      </c>
      <c r="E67" s="175"/>
      <c r="F67" s="176"/>
      <c r="G67" s="177"/>
      <c r="H67" s="178">
        <f>SUM(H68:H69)</f>
        <v>0</v>
      </c>
      <c r="I67" s="82"/>
      <c r="J67" s="29"/>
      <c r="K67" s="110"/>
      <c r="L67" s="110"/>
      <c r="M67" s="29"/>
      <c r="N67" s="24"/>
      <c r="O67" s="111"/>
      <c r="P67" s="80"/>
      <c r="Q67" s="112"/>
    </row>
    <row r="68" spans="1:17" s="83" customFormat="1" hidden="1">
      <c r="A68" s="34"/>
      <c r="B68" s="179" t="s">
        <v>353</v>
      </c>
      <c r="C68" s="66"/>
      <c r="D68" s="64"/>
      <c r="E68" s="175" t="s">
        <v>230</v>
      </c>
      <c r="F68" s="176">
        <v>4</v>
      </c>
      <c r="G68" s="177">
        <v>469</v>
      </c>
      <c r="H68" s="155"/>
      <c r="I68" s="82"/>
      <c r="J68" s="29"/>
      <c r="K68" s="110"/>
      <c r="L68" s="110"/>
      <c r="M68" s="29"/>
      <c r="N68" s="24"/>
      <c r="O68" s="111"/>
      <c r="P68" s="80"/>
      <c r="Q68" s="112"/>
    </row>
    <row r="69" spans="1:17" s="83" customFormat="1" hidden="1">
      <c r="A69" s="34"/>
      <c r="B69" s="179" t="s">
        <v>354</v>
      </c>
      <c r="C69" s="66"/>
      <c r="D69" s="64"/>
      <c r="E69" s="175" t="s">
        <v>230</v>
      </c>
      <c r="F69" s="176">
        <v>5</v>
      </c>
      <c r="G69" s="177">
        <v>2000</v>
      </c>
      <c r="H69" s="155"/>
      <c r="I69" s="82"/>
      <c r="J69" s="29"/>
      <c r="K69" s="110"/>
      <c r="L69" s="110"/>
      <c r="M69" s="29"/>
      <c r="N69" s="24"/>
      <c r="O69" s="111"/>
      <c r="P69" s="80"/>
      <c r="Q69" s="112"/>
    </row>
    <row r="70" spans="1:17" s="83" customFormat="1" hidden="1">
      <c r="A70" s="64">
        <v>2</v>
      </c>
      <c r="B70" s="174" t="s">
        <v>274</v>
      </c>
      <c r="C70" s="66" t="s">
        <v>73</v>
      </c>
      <c r="D70" s="64">
        <v>346000</v>
      </c>
      <c r="E70" s="34"/>
      <c r="F70" s="122"/>
      <c r="G70" s="123"/>
      <c r="H70" s="178">
        <f>SUM(H71:H80)</f>
        <v>0</v>
      </c>
      <c r="I70" s="82"/>
      <c r="J70" s="29"/>
      <c r="K70" s="110"/>
      <c r="L70" s="110"/>
      <c r="M70" s="29"/>
      <c r="N70" s="24"/>
      <c r="O70" s="111"/>
      <c r="P70" s="80"/>
      <c r="Q70" s="112"/>
    </row>
    <row r="71" spans="1:17" s="83" customFormat="1" ht="12" hidden="1" customHeight="1">
      <c r="A71" s="34"/>
      <c r="B71" s="179" t="s">
        <v>355</v>
      </c>
      <c r="C71" s="66"/>
      <c r="D71" s="64"/>
      <c r="E71" s="175" t="s">
        <v>356</v>
      </c>
      <c r="F71" s="176">
        <v>30</v>
      </c>
      <c r="G71" s="177">
        <v>300</v>
      </c>
      <c r="H71" s="155"/>
      <c r="I71" s="82"/>
      <c r="J71" s="29"/>
      <c r="K71" s="110"/>
      <c r="L71" s="110"/>
      <c r="M71" s="29"/>
      <c r="N71" s="24"/>
      <c r="O71" s="111"/>
      <c r="P71" s="80"/>
      <c r="Q71" s="112"/>
    </row>
    <row r="72" spans="1:17" s="83" customFormat="1" hidden="1">
      <c r="A72" s="34"/>
      <c r="B72" s="179" t="s">
        <v>357</v>
      </c>
      <c r="C72" s="66"/>
      <c r="D72" s="64"/>
      <c r="E72" s="175" t="s">
        <v>356</v>
      </c>
      <c r="F72" s="176">
        <v>10</v>
      </c>
      <c r="G72" s="177">
        <v>200</v>
      </c>
      <c r="H72" s="155"/>
      <c r="I72" s="82"/>
      <c r="J72" s="29"/>
      <c r="K72" s="110"/>
      <c r="L72" s="110"/>
      <c r="M72" s="29"/>
      <c r="N72" s="24"/>
      <c r="O72" s="111"/>
      <c r="P72" s="80"/>
      <c r="Q72" s="112"/>
    </row>
    <row r="73" spans="1:17" s="83" customFormat="1" hidden="1">
      <c r="A73" s="34"/>
      <c r="B73" s="179" t="s">
        <v>358</v>
      </c>
      <c r="C73" s="66"/>
      <c r="D73" s="64"/>
      <c r="E73" s="175" t="s">
        <v>234</v>
      </c>
      <c r="F73" s="176">
        <v>300</v>
      </c>
      <c r="G73" s="177">
        <v>2</v>
      </c>
      <c r="H73" s="155"/>
      <c r="I73" s="82"/>
      <c r="J73" s="29"/>
      <c r="K73" s="110"/>
      <c r="L73" s="110"/>
      <c r="M73" s="29"/>
      <c r="N73" s="24"/>
      <c r="O73" s="111"/>
      <c r="P73" s="80"/>
      <c r="Q73" s="112"/>
    </row>
    <row r="74" spans="1:17" s="83" customFormat="1" hidden="1">
      <c r="A74" s="34"/>
      <c r="B74" s="179" t="s">
        <v>359</v>
      </c>
      <c r="C74" s="66"/>
      <c r="D74" s="64"/>
      <c r="E74" s="175" t="s">
        <v>234</v>
      </c>
      <c r="F74" s="176">
        <v>40</v>
      </c>
      <c r="G74" s="177">
        <v>63.78</v>
      </c>
      <c r="H74" s="155"/>
      <c r="I74" s="82"/>
      <c r="J74" s="29"/>
      <c r="K74" s="110"/>
      <c r="L74" s="110"/>
      <c r="M74" s="29"/>
      <c r="N74" s="24"/>
      <c r="O74" s="111"/>
      <c r="P74" s="80"/>
      <c r="Q74" s="112"/>
    </row>
    <row r="75" spans="1:17" s="83" customFormat="1" hidden="1">
      <c r="A75" s="34"/>
      <c r="B75" s="179" t="s">
        <v>360</v>
      </c>
      <c r="C75" s="66"/>
      <c r="D75" s="64"/>
      <c r="E75" s="175" t="s">
        <v>234</v>
      </c>
      <c r="F75" s="176">
        <v>30</v>
      </c>
      <c r="G75" s="177">
        <v>20</v>
      </c>
      <c r="H75" s="155"/>
      <c r="I75" s="82"/>
      <c r="J75" s="29"/>
      <c r="K75" s="110"/>
      <c r="L75" s="110"/>
      <c r="M75" s="29"/>
      <c r="N75" s="24"/>
      <c r="O75" s="111"/>
      <c r="P75" s="80"/>
      <c r="Q75" s="112"/>
    </row>
    <row r="76" spans="1:17" s="83" customFormat="1" hidden="1">
      <c r="A76" s="34"/>
      <c r="B76" s="179" t="s">
        <v>361</v>
      </c>
      <c r="C76" s="66"/>
      <c r="D76" s="64"/>
      <c r="E76" s="175" t="s">
        <v>234</v>
      </c>
      <c r="F76" s="176">
        <v>10</v>
      </c>
      <c r="G76" s="177">
        <v>25</v>
      </c>
      <c r="H76" s="155"/>
      <c r="I76" s="82"/>
      <c r="J76" s="29"/>
      <c r="K76" s="110"/>
      <c r="L76" s="110"/>
      <c r="M76" s="29"/>
      <c r="N76" s="24"/>
      <c r="O76" s="111"/>
      <c r="P76" s="80"/>
      <c r="Q76" s="112"/>
    </row>
    <row r="77" spans="1:17" s="83" customFormat="1" hidden="1">
      <c r="A77" s="34"/>
      <c r="B77" s="179" t="s">
        <v>362</v>
      </c>
      <c r="C77" s="66"/>
      <c r="D77" s="64"/>
      <c r="E77" s="175" t="s">
        <v>234</v>
      </c>
      <c r="F77" s="176">
        <v>10</v>
      </c>
      <c r="G77" s="177">
        <v>40</v>
      </c>
      <c r="H77" s="155"/>
      <c r="I77" s="82"/>
      <c r="J77" s="29"/>
      <c r="K77" s="110"/>
      <c r="L77" s="110"/>
      <c r="M77" s="29"/>
      <c r="N77" s="24"/>
      <c r="O77" s="111"/>
      <c r="P77" s="80"/>
      <c r="Q77" s="112"/>
    </row>
    <row r="78" spans="1:17" s="83" customFormat="1" hidden="1">
      <c r="A78" s="34"/>
      <c r="B78" s="179" t="s">
        <v>363</v>
      </c>
      <c r="C78" s="66"/>
      <c r="D78" s="64"/>
      <c r="E78" s="175" t="s">
        <v>234</v>
      </c>
      <c r="F78" s="176">
        <v>10</v>
      </c>
      <c r="G78" s="177">
        <v>30</v>
      </c>
      <c r="H78" s="155"/>
      <c r="I78" s="82"/>
      <c r="J78" s="29"/>
      <c r="K78" s="110"/>
      <c r="L78" s="110"/>
      <c r="M78" s="29"/>
      <c r="N78" s="24"/>
      <c r="O78" s="111"/>
      <c r="P78" s="80"/>
      <c r="Q78" s="112"/>
    </row>
    <row r="79" spans="1:17" s="83" customFormat="1" hidden="1">
      <c r="A79" s="34"/>
      <c r="B79" s="179" t="s">
        <v>364</v>
      </c>
      <c r="C79" s="66"/>
      <c r="D79" s="64"/>
      <c r="E79" s="175" t="s">
        <v>234</v>
      </c>
      <c r="F79" s="176">
        <v>8</v>
      </c>
      <c r="G79" s="177">
        <v>50</v>
      </c>
      <c r="H79" s="155"/>
      <c r="I79" s="82"/>
      <c r="J79" s="29"/>
      <c r="K79" s="110"/>
      <c r="L79" s="110"/>
      <c r="M79" s="29"/>
      <c r="N79" s="24"/>
      <c r="O79" s="111"/>
      <c r="P79" s="80"/>
      <c r="Q79" s="112"/>
    </row>
    <row r="80" spans="1:17" s="83" customFormat="1" hidden="1">
      <c r="A80" s="34"/>
      <c r="B80" s="179" t="s">
        <v>365</v>
      </c>
      <c r="C80" s="66"/>
      <c r="D80" s="64"/>
      <c r="E80" s="175" t="s">
        <v>356</v>
      </c>
      <c r="F80" s="176">
        <v>10</v>
      </c>
      <c r="G80" s="177">
        <v>70</v>
      </c>
      <c r="H80" s="155"/>
      <c r="I80" s="82"/>
      <c r="J80" s="29"/>
      <c r="K80" s="110"/>
      <c r="L80" s="110"/>
      <c r="M80" s="29"/>
      <c r="N80" s="24"/>
      <c r="O80" s="111"/>
      <c r="P80" s="80"/>
      <c r="Q80" s="112"/>
    </row>
    <row r="81" spans="1:17" s="83" customFormat="1" hidden="1">
      <c r="A81" s="73"/>
      <c r="B81" s="100" t="s">
        <v>188</v>
      </c>
      <c r="C81" s="100"/>
      <c r="D81" s="101"/>
      <c r="E81" s="73"/>
      <c r="F81" s="102"/>
      <c r="G81" s="102"/>
      <c r="H81" s="180">
        <f>H67+H70</f>
        <v>0</v>
      </c>
      <c r="I81" s="82"/>
      <c r="J81" s="29"/>
      <c r="K81" s="110"/>
      <c r="L81" s="110"/>
      <c r="M81" s="29"/>
      <c r="N81" s="24"/>
      <c r="O81" s="111"/>
      <c r="P81" s="80"/>
      <c r="Q81" s="112"/>
    </row>
    <row r="82" spans="1:17">
      <c r="A82" s="148" t="s">
        <v>293</v>
      </c>
      <c r="B82" s="118"/>
      <c r="C82" s="118"/>
      <c r="D82" s="118"/>
      <c r="E82" s="118"/>
      <c r="F82" s="149"/>
      <c r="G82" s="149"/>
      <c r="H82" s="150">
        <f>H15+H22+H30+H47+H54+H81+H61+H38</f>
        <v>3714343</v>
      </c>
      <c r="I82" s="28"/>
      <c r="J82" s="28"/>
      <c r="K82" s="28"/>
    </row>
    <row r="83" spans="1:17">
      <c r="A83" s="118"/>
      <c r="B83" s="118"/>
      <c r="C83" s="118"/>
      <c r="D83" s="118"/>
      <c r="E83" s="118"/>
      <c r="F83" s="149"/>
      <c r="G83" s="149"/>
      <c r="H83" s="181"/>
      <c r="I83" s="28"/>
      <c r="J83" s="28"/>
      <c r="K83" s="28"/>
    </row>
  </sheetData>
  <mergeCells count="10">
    <mergeCell ref="A14:A15"/>
    <mergeCell ref="A17:H17"/>
    <mergeCell ref="A24:H24"/>
    <mergeCell ref="A49:H49"/>
    <mergeCell ref="A2:H2"/>
    <mergeCell ref="A4:H4"/>
    <mergeCell ref="A5:H5"/>
    <mergeCell ref="A6:H6"/>
    <mergeCell ref="A8:H8"/>
    <mergeCell ref="A12:A13"/>
  </mergeCells>
  <pageMargins left="0.7" right="0.35" top="0.28999999999999998" bottom="0.16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4"/>
  <sheetViews>
    <sheetView view="pageBreakPreview" zoomScaleNormal="100" zoomScaleSheetLayoutView="100" workbookViewId="0">
      <selection activeCell="F84" sqref="F84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42578125" style="27" bestFit="1" customWidth="1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42578125" style="28" bestFit="1" customWidth="1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42578125" style="28" bestFit="1" customWidth="1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42578125" style="28" bestFit="1" customWidth="1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42578125" style="28" bestFit="1" customWidth="1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42578125" style="28" bestFit="1" customWidth="1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42578125" style="28" bestFit="1" customWidth="1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42578125" style="28" bestFit="1" customWidth="1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42578125" style="28" bestFit="1" customWidth="1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42578125" style="28" bestFit="1" customWidth="1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42578125" style="28" bestFit="1" customWidth="1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42578125" style="28" bestFit="1" customWidth="1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42578125" style="28" bestFit="1" customWidth="1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42578125" style="28" bestFit="1" customWidth="1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42578125" style="28" bestFit="1" customWidth="1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42578125" style="28" bestFit="1" customWidth="1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42578125" style="28" bestFit="1" customWidth="1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42578125" style="28" bestFit="1" customWidth="1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42578125" style="28" bestFit="1" customWidth="1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42578125" style="28" bestFit="1" customWidth="1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42578125" style="28" bestFit="1" customWidth="1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42578125" style="28" bestFit="1" customWidth="1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42578125" style="28" bestFit="1" customWidth="1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42578125" style="28" bestFit="1" customWidth="1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42578125" style="28" bestFit="1" customWidth="1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42578125" style="28" bestFit="1" customWidth="1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42578125" style="28" bestFit="1" customWidth="1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42578125" style="28" bestFit="1" customWidth="1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42578125" style="28" bestFit="1" customWidth="1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42578125" style="28" bestFit="1" customWidth="1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42578125" style="28" bestFit="1" customWidth="1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42578125" style="28" bestFit="1" customWidth="1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42578125" style="28" bestFit="1" customWidth="1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42578125" style="28" bestFit="1" customWidth="1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42578125" style="28" bestFit="1" customWidth="1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42578125" style="28" bestFit="1" customWidth="1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42578125" style="28" bestFit="1" customWidth="1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42578125" style="28" bestFit="1" customWidth="1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42578125" style="28" bestFit="1" customWidth="1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42578125" style="28" bestFit="1" customWidth="1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42578125" style="28" bestFit="1" customWidth="1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42578125" style="28" bestFit="1" customWidth="1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42578125" style="28" bestFit="1" customWidth="1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42578125" style="28" bestFit="1" customWidth="1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42578125" style="28" bestFit="1" customWidth="1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42578125" style="28" bestFit="1" customWidth="1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42578125" style="28" bestFit="1" customWidth="1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42578125" style="28" bestFit="1" customWidth="1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42578125" style="28" bestFit="1" customWidth="1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42578125" style="28" bestFit="1" customWidth="1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42578125" style="28" bestFit="1" customWidth="1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42578125" style="28" bestFit="1" customWidth="1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42578125" style="28" bestFit="1" customWidth="1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42578125" style="28" bestFit="1" customWidth="1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42578125" style="28" bestFit="1" customWidth="1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42578125" style="28" bestFit="1" customWidth="1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42578125" style="28" bestFit="1" customWidth="1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42578125" style="28" bestFit="1" customWidth="1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42578125" style="28" bestFit="1" customWidth="1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42578125" style="28" bestFit="1" customWidth="1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42578125" style="28" bestFit="1" customWidth="1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42578125" style="28" bestFit="1" customWidth="1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42578125" style="28" bestFit="1" customWidth="1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42578125" style="28" bestFit="1" customWidth="1"/>
    <col min="16138" max="16138" width="10.85546875" style="28" bestFit="1" customWidth="1"/>
    <col min="16139" max="16384" width="9.140625" style="28"/>
  </cols>
  <sheetData>
    <row r="1" spans="1:12" ht="9.75" customHeight="1">
      <c r="A1" s="24"/>
      <c r="B1" s="25"/>
      <c r="C1" s="25"/>
      <c r="D1" s="25"/>
      <c r="E1" s="25"/>
      <c r="F1" s="25"/>
      <c r="G1" s="25"/>
      <c r="H1" s="26"/>
    </row>
    <row r="2" spans="1:12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2">
      <c r="A3" s="24"/>
      <c r="B3" s="25"/>
      <c r="C3" s="25"/>
      <c r="D3" s="29"/>
      <c r="E3" s="29"/>
      <c r="F3" s="25"/>
      <c r="G3" s="25"/>
      <c r="H3" s="26"/>
    </row>
    <row r="4" spans="1:12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2" ht="12.75" customHeight="1">
      <c r="A5" s="631" t="s">
        <v>366</v>
      </c>
      <c r="B5" s="631"/>
      <c r="C5" s="631"/>
      <c r="D5" s="631"/>
      <c r="E5" s="631"/>
      <c r="F5" s="631"/>
      <c r="G5" s="631"/>
      <c r="H5" s="631"/>
    </row>
    <row r="6" spans="1:12" ht="96" customHeight="1">
      <c r="A6" s="632" t="s">
        <v>129</v>
      </c>
      <c r="B6" s="632"/>
      <c r="C6" s="632"/>
      <c r="D6" s="632"/>
      <c r="E6" s="632"/>
      <c r="F6" s="632"/>
      <c r="G6" s="632"/>
      <c r="H6" s="632"/>
    </row>
    <row r="7" spans="1:12">
      <c r="A7" s="24"/>
      <c r="B7" s="25"/>
      <c r="C7" s="25"/>
      <c r="D7" s="30"/>
      <c r="E7" s="29"/>
      <c r="F7" s="25"/>
      <c r="G7" s="25"/>
      <c r="H7" s="26"/>
    </row>
    <row r="8" spans="1:12">
      <c r="A8" s="633" t="s">
        <v>176</v>
      </c>
      <c r="B8" s="633"/>
      <c r="C8" s="633"/>
      <c r="D8" s="633"/>
      <c r="E8" s="633"/>
      <c r="F8" s="633"/>
      <c r="G8" s="633"/>
      <c r="H8" s="633"/>
    </row>
    <row r="9" spans="1:12">
      <c r="A9" s="31"/>
      <c r="B9" s="31"/>
      <c r="C9" s="31"/>
      <c r="D9" s="31"/>
      <c r="E9" s="31"/>
      <c r="F9" s="31"/>
      <c r="G9" s="31"/>
      <c r="H9" s="32"/>
    </row>
    <row r="10" spans="1:12" ht="45" customHeight="1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</row>
    <row r="11" spans="1:12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</row>
    <row r="12" spans="1:12" ht="25.5" hidden="1">
      <c r="A12" s="629">
        <v>1</v>
      </c>
      <c r="B12" s="40" t="s">
        <v>185</v>
      </c>
      <c r="C12" s="40"/>
      <c r="D12" s="34">
        <v>21101</v>
      </c>
      <c r="E12" s="41" t="s">
        <v>186</v>
      </c>
      <c r="F12" s="42"/>
      <c r="G12" s="42"/>
      <c r="H12" s="43"/>
    </row>
    <row r="13" spans="1:12" hidden="1">
      <c r="A13" s="629"/>
      <c r="B13" s="44"/>
      <c r="C13" s="44"/>
      <c r="D13" s="37"/>
      <c r="E13" s="45"/>
      <c r="F13" s="46"/>
      <c r="G13" s="42"/>
      <c r="H13" s="43"/>
    </row>
    <row r="14" spans="1:12" ht="21" customHeight="1">
      <c r="A14" s="634">
        <v>1</v>
      </c>
      <c r="B14" s="47" t="s">
        <v>187</v>
      </c>
      <c r="C14" s="35">
        <v>111</v>
      </c>
      <c r="D14" s="34">
        <v>211020</v>
      </c>
      <c r="E14" s="34" t="s">
        <v>186</v>
      </c>
      <c r="F14" s="36">
        <f>H14/G14</f>
        <v>323264.08333333331</v>
      </c>
      <c r="G14" s="48">
        <v>12</v>
      </c>
      <c r="H14" s="43">
        <v>3879169</v>
      </c>
    </row>
    <row r="15" spans="1:12">
      <c r="A15" s="634"/>
      <c r="B15" s="49" t="s">
        <v>188</v>
      </c>
      <c r="C15" s="49"/>
      <c r="D15" s="50"/>
      <c r="E15" s="50"/>
      <c r="F15" s="51"/>
      <c r="G15" s="52"/>
      <c r="H15" s="53">
        <f>H14</f>
        <v>3879169</v>
      </c>
      <c r="J15" s="54"/>
      <c r="L15" s="55"/>
    </row>
    <row r="16" spans="1:12">
      <c r="A16" s="24"/>
      <c r="B16" s="25"/>
      <c r="C16" s="25"/>
      <c r="D16" s="30"/>
      <c r="E16" s="29"/>
      <c r="F16" s="25"/>
      <c r="G16" s="25"/>
      <c r="H16" s="26"/>
    </row>
    <row r="17" spans="1:11">
      <c r="A17" s="633" t="s">
        <v>189</v>
      </c>
      <c r="B17" s="633"/>
      <c r="C17" s="633"/>
      <c r="D17" s="633"/>
      <c r="E17" s="633"/>
      <c r="F17" s="633"/>
      <c r="G17" s="633"/>
      <c r="H17" s="633"/>
      <c r="K17" s="28"/>
    </row>
    <row r="18" spans="1:11">
      <c r="A18" s="31"/>
      <c r="B18" s="31"/>
      <c r="C18" s="31"/>
      <c r="D18" s="31"/>
      <c r="E18" s="31"/>
      <c r="F18" s="31"/>
      <c r="G18" s="31"/>
      <c r="H18" s="32"/>
      <c r="K18" s="28"/>
    </row>
    <row r="19" spans="1:11" ht="42.75" customHeight="1">
      <c r="A19" s="33" t="s">
        <v>190</v>
      </c>
      <c r="B19" s="34" t="s">
        <v>178</v>
      </c>
      <c r="C19" s="35" t="s">
        <v>179</v>
      </c>
      <c r="D19" s="35" t="s">
        <v>180</v>
      </c>
      <c r="E19" s="35" t="s">
        <v>181</v>
      </c>
      <c r="F19" s="35" t="s">
        <v>183</v>
      </c>
      <c r="G19" s="35" t="s">
        <v>191</v>
      </c>
      <c r="H19" s="36" t="s">
        <v>192</v>
      </c>
      <c r="K19" s="28"/>
    </row>
    <row r="20" spans="1:11">
      <c r="A20" s="37">
        <v>1</v>
      </c>
      <c r="B20" s="37">
        <v>2</v>
      </c>
      <c r="C20" s="37">
        <v>3</v>
      </c>
      <c r="D20" s="37">
        <v>4</v>
      </c>
      <c r="E20" s="37">
        <v>5</v>
      </c>
      <c r="F20" s="37">
        <v>6</v>
      </c>
      <c r="G20" s="37">
        <v>7</v>
      </c>
      <c r="H20" s="39">
        <v>8</v>
      </c>
      <c r="K20" s="28"/>
    </row>
    <row r="21" spans="1:11">
      <c r="A21" s="56" t="s">
        <v>193</v>
      </c>
      <c r="B21" s="57" t="s">
        <v>194</v>
      </c>
      <c r="C21" s="33">
        <v>119</v>
      </c>
      <c r="D21" s="58">
        <v>213000</v>
      </c>
      <c r="E21" s="34" t="s">
        <v>195</v>
      </c>
      <c r="F21" s="59">
        <v>12</v>
      </c>
      <c r="G21" s="60">
        <f>H21/F21</f>
        <v>97625.75</v>
      </c>
      <c r="H21" s="43">
        <v>1171509</v>
      </c>
    </row>
    <row r="22" spans="1:11">
      <c r="A22" s="50"/>
      <c r="B22" s="49" t="s">
        <v>188</v>
      </c>
      <c r="C22" s="49"/>
      <c r="D22" s="50"/>
      <c r="E22" s="61"/>
      <c r="F22" s="62"/>
      <c r="G22" s="62"/>
      <c r="H22" s="53">
        <f>H21</f>
        <v>1171509</v>
      </c>
      <c r="J22" s="54"/>
      <c r="K22" s="54"/>
    </row>
    <row r="23" spans="1:11" ht="12.75" customHeight="1">
      <c r="A23" s="24"/>
      <c r="B23" s="25"/>
      <c r="C23" s="25"/>
      <c r="D23" s="25"/>
      <c r="E23" s="25"/>
      <c r="F23" s="25"/>
      <c r="G23" s="25"/>
      <c r="H23" s="26"/>
    </row>
    <row r="24" spans="1:11" ht="15" hidden="1" customHeight="1">
      <c r="A24" s="630" t="s">
        <v>196</v>
      </c>
      <c r="B24" s="635"/>
      <c r="C24" s="635"/>
      <c r="D24" s="635"/>
      <c r="E24" s="635"/>
      <c r="F24" s="635"/>
      <c r="G24" s="635"/>
      <c r="H24" s="635"/>
    </row>
    <row r="25" spans="1:11" hidden="1">
      <c r="A25" s="24"/>
      <c r="B25" s="25"/>
      <c r="C25" s="25"/>
      <c r="D25" s="25"/>
      <c r="E25" s="25"/>
      <c r="F25" s="25"/>
      <c r="G25" s="25"/>
      <c r="H25" s="26"/>
    </row>
    <row r="26" spans="1:11" ht="51" hidden="1">
      <c r="A26" s="35" t="s">
        <v>190</v>
      </c>
      <c r="B26" s="63" t="s">
        <v>178</v>
      </c>
      <c r="C26" s="35" t="s">
        <v>179</v>
      </c>
      <c r="D26" s="63"/>
      <c r="E26" s="35" t="s">
        <v>197</v>
      </c>
      <c r="F26" s="35" t="s">
        <v>198</v>
      </c>
      <c r="G26" s="35" t="s">
        <v>199</v>
      </c>
      <c r="H26" s="36" t="s">
        <v>184</v>
      </c>
    </row>
    <row r="27" spans="1:11" hidden="1">
      <c r="A27" s="34">
        <v>1</v>
      </c>
      <c r="B27" s="34">
        <v>2</v>
      </c>
      <c r="C27" s="63">
        <v>3</v>
      </c>
      <c r="D27" s="63">
        <v>4</v>
      </c>
      <c r="E27" s="34">
        <v>5</v>
      </c>
      <c r="F27" s="34">
        <v>6</v>
      </c>
      <c r="G27" s="34">
        <v>7</v>
      </c>
      <c r="H27" s="59">
        <v>8</v>
      </c>
    </row>
    <row r="28" spans="1:11" hidden="1">
      <c r="A28" s="64" t="s">
        <v>193</v>
      </c>
      <c r="B28" s="65" t="s">
        <v>200</v>
      </c>
      <c r="C28" s="66" t="s">
        <v>70</v>
      </c>
      <c r="D28" s="34">
        <v>214000</v>
      </c>
      <c r="E28" s="67"/>
      <c r="F28" s="68"/>
      <c r="G28" s="68"/>
      <c r="H28" s="69"/>
    </row>
    <row r="29" spans="1:11" hidden="1">
      <c r="A29" s="34"/>
      <c r="B29" s="182" t="s">
        <v>367</v>
      </c>
      <c r="C29" s="182"/>
      <c r="D29" s="63"/>
      <c r="E29" s="34">
        <v>1</v>
      </c>
      <c r="F29" s="34">
        <v>1</v>
      </c>
      <c r="G29" s="71">
        <f>H29/2</f>
        <v>0</v>
      </c>
      <c r="H29" s="72"/>
    </row>
    <row r="30" spans="1:11" hidden="1">
      <c r="A30" s="73"/>
      <c r="B30" s="74" t="s">
        <v>188</v>
      </c>
      <c r="C30" s="75"/>
      <c r="D30" s="76"/>
      <c r="E30" s="73"/>
      <c r="F30" s="73"/>
      <c r="G30" s="77"/>
      <c r="H30" s="53">
        <f>SUM(H29:H29)</f>
        <v>0</v>
      </c>
    </row>
    <row r="31" spans="1:11" s="83" customFormat="1" hidden="1">
      <c r="A31" s="24"/>
      <c r="B31" s="78"/>
      <c r="C31" s="79"/>
      <c r="D31" s="25"/>
      <c r="E31" s="24"/>
      <c r="F31" s="24"/>
      <c r="G31" s="80"/>
      <c r="H31" s="81"/>
      <c r="I31" s="82"/>
      <c r="J31" s="82"/>
      <c r="K31" s="82"/>
    </row>
    <row r="32" spans="1:11">
      <c r="A32" s="24"/>
      <c r="B32" s="29"/>
      <c r="C32" s="29"/>
      <c r="D32" s="29" t="s">
        <v>344</v>
      </c>
      <c r="E32" s="29"/>
      <c r="F32" s="84"/>
      <c r="G32" s="84"/>
      <c r="H32" s="81"/>
    </row>
    <row r="33" spans="1:11">
      <c r="A33" s="24"/>
      <c r="B33" s="25"/>
      <c r="C33" s="25"/>
      <c r="D33" s="25"/>
      <c r="E33" s="25"/>
      <c r="F33" s="25"/>
      <c r="G33" s="25"/>
      <c r="H33" s="26"/>
    </row>
    <row r="34" spans="1:11" ht="42.75" customHeight="1">
      <c r="A34" s="35" t="s">
        <v>227</v>
      </c>
      <c r="B34" s="34" t="s">
        <v>178</v>
      </c>
      <c r="C34" s="35" t="s">
        <v>179</v>
      </c>
      <c r="D34" s="35" t="s">
        <v>180</v>
      </c>
      <c r="E34" s="35" t="s">
        <v>181</v>
      </c>
      <c r="F34" s="35" t="s">
        <v>203</v>
      </c>
      <c r="G34" s="35" t="s">
        <v>204</v>
      </c>
      <c r="H34" s="36" t="s">
        <v>184</v>
      </c>
    </row>
    <row r="35" spans="1:11">
      <c r="A35" s="35">
        <v>1</v>
      </c>
      <c r="B35" s="34">
        <v>2</v>
      </c>
      <c r="C35" s="34">
        <v>3</v>
      </c>
      <c r="D35" s="34">
        <v>4</v>
      </c>
      <c r="E35" s="34">
        <v>5</v>
      </c>
      <c r="F35" s="34">
        <v>6</v>
      </c>
      <c r="G35" s="34">
        <v>7</v>
      </c>
      <c r="H35" s="59">
        <v>8</v>
      </c>
    </row>
    <row r="36" spans="1:11" ht="25.5">
      <c r="A36" s="35">
        <v>1</v>
      </c>
      <c r="B36" s="86" t="s">
        <v>368</v>
      </c>
      <c r="C36" s="66" t="s">
        <v>73</v>
      </c>
      <c r="D36" s="34">
        <v>221000</v>
      </c>
      <c r="E36" s="34" t="s">
        <v>195</v>
      </c>
      <c r="F36" s="59">
        <v>12</v>
      </c>
      <c r="G36" s="36">
        <f>H36/F36</f>
        <v>2750</v>
      </c>
      <c r="H36" s="72">
        <v>33000</v>
      </c>
    </row>
    <row r="37" spans="1:11">
      <c r="A37" s="35">
        <v>2</v>
      </c>
      <c r="B37" s="86" t="s">
        <v>346</v>
      </c>
      <c r="C37" s="66" t="s">
        <v>73</v>
      </c>
      <c r="D37" s="34">
        <v>221000</v>
      </c>
      <c r="E37" s="34" t="s">
        <v>195</v>
      </c>
      <c r="F37" s="59">
        <v>12</v>
      </c>
      <c r="G37" s="36">
        <f>H37/F37</f>
        <v>700</v>
      </c>
      <c r="H37" s="72">
        <v>8400</v>
      </c>
    </row>
    <row r="38" spans="1:11">
      <c r="A38" s="73"/>
      <c r="B38" s="173" t="s">
        <v>188</v>
      </c>
      <c r="C38" s="173"/>
      <c r="D38" s="99"/>
      <c r="E38" s="76"/>
      <c r="F38" s="76"/>
      <c r="G38" s="76"/>
      <c r="H38" s="53">
        <f>SUM(H36:H37)</f>
        <v>41400</v>
      </c>
      <c r="J38" s="55"/>
      <c r="K38" s="28"/>
    </row>
    <row r="39" spans="1:11">
      <c r="A39" s="24"/>
      <c r="B39" s="25"/>
      <c r="C39" s="25"/>
      <c r="D39" s="25"/>
      <c r="E39" s="25"/>
      <c r="F39" s="25"/>
      <c r="G39" s="25"/>
      <c r="H39" s="26"/>
      <c r="J39" s="28"/>
      <c r="K39" s="28"/>
    </row>
    <row r="40" spans="1:11">
      <c r="A40" s="24"/>
      <c r="B40" s="25"/>
      <c r="C40" s="25"/>
      <c r="D40" s="29" t="s">
        <v>207</v>
      </c>
      <c r="E40" s="29"/>
      <c r="F40" s="84"/>
      <c r="G40" s="84"/>
      <c r="H40" s="81"/>
      <c r="I40" s="82"/>
      <c r="J40" s="82"/>
      <c r="K40" s="82"/>
    </row>
    <row r="41" spans="1:11" ht="63.75" hidden="1">
      <c r="A41" s="183" t="s">
        <v>227</v>
      </c>
      <c r="B41" s="184" t="s">
        <v>178</v>
      </c>
      <c r="C41" s="184"/>
      <c r="D41" s="183" t="s">
        <v>180</v>
      </c>
      <c r="E41" s="185" t="s">
        <v>369</v>
      </c>
      <c r="F41" s="186" t="s">
        <v>370</v>
      </c>
      <c r="G41" s="187" t="s">
        <v>371</v>
      </c>
      <c r="H41" s="188" t="s">
        <v>372</v>
      </c>
    </row>
    <row r="42" spans="1:11" ht="13.5" hidden="1" thickBot="1">
      <c r="A42" s="189">
        <v>1</v>
      </c>
      <c r="B42" s="190">
        <v>2</v>
      </c>
      <c r="C42" s="190"/>
      <c r="D42" s="189">
        <v>3</v>
      </c>
      <c r="E42" s="191">
        <v>4</v>
      </c>
      <c r="F42" s="192">
        <v>5</v>
      </c>
      <c r="G42" s="193">
        <v>6</v>
      </c>
      <c r="H42" s="194">
        <v>7</v>
      </c>
    </row>
    <row r="43" spans="1:11" ht="38.25" hidden="1">
      <c r="A43" s="195" t="s">
        <v>193</v>
      </c>
      <c r="B43" s="196" t="s">
        <v>373</v>
      </c>
      <c r="C43" s="197"/>
      <c r="D43" s="198">
        <v>22601</v>
      </c>
      <c r="E43" s="199"/>
      <c r="F43" s="200"/>
      <c r="G43" s="201"/>
      <c r="H43" s="202">
        <f>H44+H50</f>
        <v>0</v>
      </c>
    </row>
    <row r="44" spans="1:11" hidden="1">
      <c r="A44" s="203"/>
      <c r="B44" s="204" t="s">
        <v>374</v>
      </c>
      <c r="C44" s="204"/>
      <c r="D44" s="205"/>
      <c r="E44" s="206"/>
      <c r="F44" s="68"/>
      <c r="G44" s="207"/>
      <c r="H44" s="208">
        <f>SUM(H46:H49)</f>
        <v>0</v>
      </c>
    </row>
    <row r="45" spans="1:11" ht="16.5" hidden="1" customHeight="1">
      <c r="A45" s="209"/>
      <c r="B45" s="204" t="s">
        <v>375</v>
      </c>
      <c r="C45" s="204"/>
      <c r="D45" s="205"/>
      <c r="E45" s="206"/>
      <c r="F45" s="68"/>
      <c r="G45" s="207"/>
      <c r="H45" s="210"/>
    </row>
    <row r="46" spans="1:11" hidden="1">
      <c r="A46" s="209"/>
      <c r="B46" s="211" t="s">
        <v>376</v>
      </c>
      <c r="C46" s="211"/>
      <c r="D46" s="205"/>
      <c r="E46" s="34">
        <v>5</v>
      </c>
      <c r="F46" s="34">
        <v>2</v>
      </c>
      <c r="G46" s="212"/>
      <c r="H46" s="213">
        <f>E46*F46*G46/1000</f>
        <v>0</v>
      </c>
    </row>
    <row r="47" spans="1:11" hidden="1">
      <c r="A47" s="209"/>
      <c r="B47" s="211" t="s">
        <v>377</v>
      </c>
      <c r="C47" s="211"/>
      <c r="D47" s="205"/>
      <c r="E47" s="34">
        <v>6</v>
      </c>
      <c r="F47" s="34">
        <v>1</v>
      </c>
      <c r="G47" s="212"/>
      <c r="H47" s="213">
        <f>E47*F47*G47/1000</f>
        <v>0</v>
      </c>
    </row>
    <row r="48" spans="1:11" hidden="1">
      <c r="A48" s="209"/>
      <c r="B48" s="211" t="s">
        <v>378</v>
      </c>
      <c r="C48" s="211"/>
      <c r="D48" s="203"/>
      <c r="E48" s="34">
        <v>6</v>
      </c>
      <c r="F48" s="34">
        <v>1</v>
      </c>
      <c r="G48" s="212"/>
      <c r="H48" s="213">
        <f>E48*F48*G48/1000</f>
        <v>0</v>
      </c>
    </row>
    <row r="49" spans="1:19" hidden="1">
      <c r="A49" s="209"/>
      <c r="B49" s="211" t="s">
        <v>379</v>
      </c>
      <c r="C49" s="211"/>
      <c r="D49" s="203"/>
      <c r="E49" s="34">
        <v>6</v>
      </c>
      <c r="F49" s="34">
        <v>1</v>
      </c>
      <c r="G49" s="212"/>
      <c r="H49" s="213">
        <f>E49*F49*G49/1000</f>
        <v>0</v>
      </c>
    </row>
    <row r="50" spans="1:19" hidden="1">
      <c r="A50" s="205"/>
      <c r="B50" s="204" t="s">
        <v>380</v>
      </c>
      <c r="C50" s="204"/>
      <c r="D50" s="205"/>
      <c r="E50" s="64"/>
      <c r="F50" s="64"/>
      <c r="G50" s="214"/>
      <c r="H50" s="210">
        <f>H52</f>
        <v>0</v>
      </c>
    </row>
    <row r="51" spans="1:19" hidden="1">
      <c r="A51" s="205"/>
      <c r="B51" s="204" t="s">
        <v>375</v>
      </c>
      <c r="C51" s="204"/>
      <c r="D51" s="205"/>
      <c r="E51" s="64"/>
      <c r="F51" s="64"/>
      <c r="G51" s="214"/>
      <c r="H51" s="210"/>
    </row>
    <row r="52" spans="1:19" hidden="1">
      <c r="A52" s="205"/>
      <c r="B52" s="211" t="s">
        <v>378</v>
      </c>
      <c r="C52" s="215"/>
      <c r="D52" s="209"/>
      <c r="E52" s="216">
        <v>11</v>
      </c>
      <c r="F52" s="216">
        <v>1</v>
      </c>
      <c r="G52" s="217"/>
      <c r="H52" s="213">
        <f>E52*F52*G52/1000</f>
        <v>0</v>
      </c>
    </row>
    <row r="53" spans="1:19" ht="13.5" hidden="1" thickBot="1">
      <c r="A53" s="218"/>
      <c r="B53" s="219"/>
      <c r="C53" s="219"/>
      <c r="D53" s="189"/>
      <c r="E53" s="192"/>
      <c r="F53" s="192"/>
      <c r="G53" s="193"/>
      <c r="H53" s="220"/>
    </row>
    <row r="54" spans="1:19" s="27" customFormat="1" ht="12.75" customHeight="1">
      <c r="A54" s="24"/>
      <c r="B54" s="25"/>
      <c r="C54" s="25"/>
      <c r="D54" s="25"/>
      <c r="E54" s="25"/>
      <c r="F54" s="25"/>
      <c r="G54" s="25"/>
      <c r="H54" s="26"/>
      <c r="L54" s="28"/>
      <c r="M54" s="28"/>
      <c r="N54" s="28"/>
      <c r="O54" s="28"/>
      <c r="P54" s="28"/>
      <c r="Q54" s="28"/>
      <c r="R54" s="28"/>
      <c r="S54" s="28"/>
    </row>
    <row r="55" spans="1:19" s="27" customFormat="1" ht="39.75" customHeight="1">
      <c r="A55" s="94" t="s">
        <v>177</v>
      </c>
      <c r="B55" s="95" t="s">
        <v>178</v>
      </c>
      <c r="C55" s="35" t="s">
        <v>179</v>
      </c>
      <c r="D55" s="35" t="s">
        <v>180</v>
      </c>
      <c r="E55" s="94" t="s">
        <v>181</v>
      </c>
      <c r="F55" s="94" t="s">
        <v>203</v>
      </c>
      <c r="G55" s="94" t="s">
        <v>204</v>
      </c>
      <c r="H55" s="96" t="s">
        <v>184</v>
      </c>
      <c r="L55" s="28"/>
      <c r="M55" s="28"/>
      <c r="N55" s="28"/>
      <c r="O55" s="28"/>
      <c r="P55" s="28"/>
      <c r="Q55" s="28"/>
      <c r="R55" s="28"/>
      <c r="S55" s="28"/>
    </row>
    <row r="56" spans="1:19" s="27" customFormat="1" ht="12.75" customHeight="1">
      <c r="A56" s="97" t="s">
        <v>208</v>
      </c>
      <c r="B56" s="86" t="s">
        <v>214</v>
      </c>
      <c r="C56" s="34">
        <v>244</v>
      </c>
      <c r="D56" s="35">
        <v>226000</v>
      </c>
      <c r="E56" s="34" t="s">
        <v>210</v>
      </c>
      <c r="F56" s="59">
        <v>10</v>
      </c>
      <c r="G56" s="71">
        <f>H56/F56</f>
        <v>2800</v>
      </c>
      <c r="H56" s="43">
        <v>28000</v>
      </c>
      <c r="L56" s="28"/>
      <c r="M56" s="28"/>
      <c r="N56" s="28"/>
      <c r="O56" s="28"/>
      <c r="P56" s="28"/>
      <c r="Q56" s="28"/>
      <c r="R56" s="28"/>
      <c r="S56" s="28"/>
    </row>
    <row r="57" spans="1:19" s="27" customFormat="1" ht="12.75" customHeight="1">
      <c r="A57" s="97" t="s">
        <v>211</v>
      </c>
      <c r="B57" s="86" t="s">
        <v>381</v>
      </c>
      <c r="C57" s="34">
        <v>244</v>
      </c>
      <c r="D57" s="35">
        <v>226000</v>
      </c>
      <c r="E57" s="34" t="s">
        <v>210</v>
      </c>
      <c r="F57" s="59">
        <v>6</v>
      </c>
      <c r="G57" s="71">
        <f>H57/F57</f>
        <v>840</v>
      </c>
      <c r="H57" s="43">
        <v>5040</v>
      </c>
      <c r="L57" s="28"/>
      <c r="M57" s="28"/>
      <c r="N57" s="28"/>
      <c r="O57" s="28"/>
      <c r="P57" s="28"/>
      <c r="Q57" s="28"/>
      <c r="R57" s="28"/>
      <c r="S57" s="28"/>
    </row>
    <row r="58" spans="1:19" s="373" customFormat="1" ht="12.75" customHeight="1">
      <c r="A58" s="97" t="s">
        <v>213</v>
      </c>
      <c r="B58" s="86" t="s">
        <v>623</v>
      </c>
      <c r="C58" s="382">
        <v>244</v>
      </c>
      <c r="D58" s="379">
        <v>226000</v>
      </c>
      <c r="E58" s="382" t="s">
        <v>206</v>
      </c>
      <c r="F58" s="383">
        <v>1</v>
      </c>
      <c r="G58" s="71">
        <f>H58/F58</f>
        <v>5000</v>
      </c>
      <c r="H58" s="43">
        <v>5000</v>
      </c>
      <c r="L58" s="374"/>
      <c r="M58" s="374"/>
      <c r="N58" s="374"/>
      <c r="O58" s="374"/>
      <c r="P58" s="374"/>
      <c r="Q58" s="374"/>
      <c r="R58" s="374"/>
      <c r="S58" s="374"/>
    </row>
    <row r="59" spans="1:19">
      <c r="A59" s="99"/>
      <c r="B59" s="100" t="s">
        <v>188</v>
      </c>
      <c r="C59" s="100"/>
      <c r="D59" s="101"/>
      <c r="E59" s="76"/>
      <c r="F59" s="102"/>
      <c r="G59" s="102"/>
      <c r="H59" s="53">
        <f>SUM(H56:H58)</f>
        <v>38040</v>
      </c>
      <c r="I59" s="82"/>
      <c r="J59" s="82"/>
      <c r="K59" s="82"/>
    </row>
    <row r="60" spans="1:19" hidden="1">
      <c r="A60" s="103">
        <v>12</v>
      </c>
      <c r="B60" s="25"/>
      <c r="C60" s="25"/>
      <c r="D60" s="104"/>
      <c r="E60" s="105"/>
      <c r="F60" s="106"/>
      <c r="G60" s="106"/>
      <c r="H60" s="107">
        <v>38.658000000000001</v>
      </c>
      <c r="I60" s="82"/>
      <c r="J60" s="82"/>
      <c r="K60" s="82"/>
    </row>
    <row r="61" spans="1:19">
      <c r="A61" s="29"/>
      <c r="B61" s="25"/>
      <c r="C61" s="25"/>
      <c r="D61" s="108"/>
      <c r="E61" s="25"/>
      <c r="F61" s="109"/>
      <c r="G61" s="109"/>
      <c r="H61" s="81"/>
      <c r="I61" s="82"/>
      <c r="J61" s="82"/>
      <c r="K61" s="82"/>
    </row>
    <row r="62" spans="1:19" s="374" customFormat="1" ht="12" customHeight="1">
      <c r="A62" s="371"/>
      <c r="B62" s="372"/>
      <c r="C62" s="372"/>
      <c r="D62" s="375" t="s">
        <v>295</v>
      </c>
      <c r="E62" s="375"/>
      <c r="F62" s="378"/>
      <c r="G62" s="378"/>
      <c r="H62" s="376"/>
      <c r="I62" s="373"/>
      <c r="J62" s="373"/>
      <c r="K62" s="373"/>
    </row>
    <row r="63" spans="1:19" s="374" customFormat="1">
      <c r="A63" s="371"/>
      <c r="B63" s="372"/>
      <c r="C63" s="372"/>
      <c r="D63" s="375"/>
      <c r="E63" s="375"/>
      <c r="F63" s="378"/>
      <c r="G63" s="378"/>
      <c r="H63" s="376"/>
      <c r="I63" s="373"/>
      <c r="J63" s="373"/>
      <c r="K63" s="373"/>
    </row>
    <row r="64" spans="1:19" s="374" customFormat="1" ht="44.25" customHeight="1">
      <c r="A64" s="379" t="s">
        <v>177</v>
      </c>
      <c r="B64" s="382" t="s">
        <v>178</v>
      </c>
      <c r="C64" s="379" t="s">
        <v>179</v>
      </c>
      <c r="D64" s="379" t="s">
        <v>180</v>
      </c>
      <c r="E64" s="379" t="s">
        <v>181</v>
      </c>
      <c r="F64" s="379" t="s">
        <v>203</v>
      </c>
      <c r="G64" s="379" t="s">
        <v>204</v>
      </c>
      <c r="H64" s="381" t="s">
        <v>184</v>
      </c>
      <c r="I64" s="373"/>
      <c r="J64" s="373"/>
      <c r="K64" s="373"/>
    </row>
    <row r="65" spans="1:19" s="374" customFormat="1" ht="14.25" customHeight="1">
      <c r="A65" s="379">
        <v>1</v>
      </c>
      <c r="B65" s="379">
        <v>2</v>
      </c>
      <c r="C65" s="382">
        <v>3</v>
      </c>
      <c r="D65" s="382">
        <v>4</v>
      </c>
      <c r="E65" s="382">
        <v>5</v>
      </c>
      <c r="F65" s="382">
        <v>6</v>
      </c>
      <c r="G65" s="382">
        <v>7</v>
      </c>
      <c r="H65" s="383">
        <v>8</v>
      </c>
      <c r="I65" s="377"/>
      <c r="J65" s="377"/>
      <c r="K65" s="377"/>
    </row>
    <row r="66" spans="1:19" s="374" customFormat="1" ht="25.5">
      <c r="A66" s="379">
        <v>1</v>
      </c>
      <c r="B66" s="236" t="s">
        <v>493</v>
      </c>
      <c r="C66" s="380" t="s">
        <v>73</v>
      </c>
      <c r="D66" s="382">
        <v>225020</v>
      </c>
      <c r="E66" s="382" t="s">
        <v>206</v>
      </c>
      <c r="F66" s="383">
        <f>H66/G66</f>
        <v>6.1538461538461542</v>
      </c>
      <c r="G66" s="87">
        <v>650</v>
      </c>
      <c r="H66" s="277">
        <v>4000</v>
      </c>
      <c r="I66" s="377"/>
      <c r="J66" s="377"/>
      <c r="K66" s="377"/>
    </row>
    <row r="67" spans="1:19" s="374" customFormat="1" hidden="1">
      <c r="A67" s="379">
        <v>2</v>
      </c>
      <c r="B67" s="278" t="s">
        <v>494</v>
      </c>
      <c r="C67" s="380" t="s">
        <v>73</v>
      </c>
      <c r="D67" s="382">
        <v>225020</v>
      </c>
      <c r="E67" s="382" t="s">
        <v>206</v>
      </c>
      <c r="F67" s="383">
        <v>10</v>
      </c>
      <c r="G67" s="87">
        <v>500</v>
      </c>
      <c r="H67" s="277"/>
      <c r="I67" s="377"/>
      <c r="J67" s="377"/>
      <c r="K67" s="377"/>
    </row>
    <row r="68" spans="1:19" s="374" customFormat="1" ht="14.25" customHeight="1">
      <c r="A68" s="99"/>
      <c r="B68" s="154" t="s">
        <v>188</v>
      </c>
      <c r="C68" s="154"/>
      <c r="D68" s="99"/>
      <c r="E68" s="76"/>
      <c r="F68" s="76"/>
      <c r="G68" s="76"/>
      <c r="H68" s="53">
        <f>SUM(H66:H67)</f>
        <v>4000</v>
      </c>
      <c r="I68" s="240"/>
      <c r="J68" s="377"/>
      <c r="K68" s="377"/>
    </row>
    <row r="69" spans="1:19" s="368" customFormat="1" ht="14.25" customHeight="1">
      <c r="A69" s="375"/>
      <c r="B69" s="241"/>
      <c r="C69" s="241"/>
      <c r="D69" s="375"/>
      <c r="E69" s="372"/>
      <c r="F69" s="372"/>
      <c r="G69" s="372"/>
      <c r="H69" s="376"/>
      <c r="I69" s="240"/>
      <c r="J69" s="377"/>
      <c r="K69" s="377"/>
    </row>
    <row r="70" spans="1:19">
      <c r="A70" s="630" t="s">
        <v>221</v>
      </c>
      <c r="B70" s="630"/>
      <c r="C70" s="630"/>
      <c r="D70" s="630"/>
      <c r="E70" s="630"/>
      <c r="F70" s="630"/>
      <c r="G70" s="630"/>
      <c r="H70" s="630"/>
      <c r="I70" s="82"/>
      <c r="J70" s="82"/>
      <c r="K70" s="82"/>
    </row>
    <row r="71" spans="1:19">
      <c r="A71" s="29"/>
      <c r="B71" s="25"/>
      <c r="C71" s="25"/>
      <c r="D71" s="108"/>
      <c r="E71" s="25"/>
      <c r="F71" s="109"/>
      <c r="G71" s="109"/>
      <c r="H71" s="81"/>
      <c r="I71" s="82"/>
      <c r="J71" s="82"/>
      <c r="K71" s="82"/>
    </row>
    <row r="72" spans="1:19" ht="51">
      <c r="A72" s="35" t="s">
        <v>190</v>
      </c>
      <c r="B72" s="35" t="s">
        <v>178</v>
      </c>
      <c r="C72" s="35" t="s">
        <v>179</v>
      </c>
      <c r="D72" s="35" t="s">
        <v>180</v>
      </c>
      <c r="E72" s="35" t="s">
        <v>222</v>
      </c>
      <c r="F72" s="35" t="s">
        <v>223</v>
      </c>
      <c r="G72" s="35" t="s">
        <v>224</v>
      </c>
      <c r="H72" s="36" t="s">
        <v>184</v>
      </c>
      <c r="I72" s="82"/>
      <c r="J72" s="82"/>
      <c r="K72" s="82"/>
    </row>
    <row r="73" spans="1:19">
      <c r="A73" s="34">
        <v>1</v>
      </c>
      <c r="B73" s="34">
        <v>2</v>
      </c>
      <c r="C73" s="34"/>
      <c r="D73" s="34">
        <v>3</v>
      </c>
      <c r="E73" s="34">
        <v>4</v>
      </c>
      <c r="F73" s="34">
        <v>5</v>
      </c>
      <c r="G73" s="34">
        <v>6</v>
      </c>
      <c r="H73" s="59">
        <v>7</v>
      </c>
      <c r="I73" s="82"/>
      <c r="J73" s="82"/>
      <c r="K73" s="82"/>
    </row>
    <row r="74" spans="1:19" ht="25.5">
      <c r="A74" s="64">
        <v>1</v>
      </c>
      <c r="B74" s="113" t="s">
        <v>225</v>
      </c>
      <c r="C74" s="114" t="s">
        <v>69</v>
      </c>
      <c r="D74" s="34">
        <v>266000</v>
      </c>
      <c r="E74" s="34">
        <v>25</v>
      </c>
      <c r="F74" s="48">
        <v>3</v>
      </c>
      <c r="G74" s="115">
        <f>H74/E74</f>
        <v>2800</v>
      </c>
      <c r="H74" s="72">
        <v>70000</v>
      </c>
      <c r="I74" s="82"/>
      <c r="J74" s="82"/>
      <c r="K74" s="82"/>
    </row>
    <row r="75" spans="1:19" s="83" customFormat="1" ht="13.5" customHeight="1">
      <c r="A75" s="99"/>
      <c r="B75" s="116" t="s">
        <v>188</v>
      </c>
      <c r="C75" s="76"/>
      <c r="D75" s="101"/>
      <c r="E75" s="76"/>
      <c r="F75" s="102"/>
      <c r="G75" s="102"/>
      <c r="H75" s="222">
        <f>H74</f>
        <v>70000</v>
      </c>
      <c r="I75" s="82"/>
      <c r="J75" s="82"/>
      <c r="K75" s="82"/>
    </row>
    <row r="76" spans="1:19" s="83" customFormat="1" ht="13.5" customHeight="1">
      <c r="A76" s="29"/>
      <c r="B76" s="25"/>
      <c r="C76" s="25"/>
      <c r="D76" s="108"/>
      <c r="E76" s="25"/>
      <c r="F76" s="109"/>
      <c r="G76" s="109"/>
      <c r="H76" s="81"/>
      <c r="I76" s="82"/>
      <c r="J76" s="82"/>
      <c r="K76" s="82"/>
    </row>
    <row r="77" spans="1:19" s="83" customFormat="1" ht="10.5" customHeight="1">
      <c r="A77" s="24"/>
      <c r="B77" s="85"/>
      <c r="C77" s="85"/>
      <c r="D77" s="29" t="s">
        <v>226</v>
      </c>
      <c r="E77" s="29"/>
      <c r="F77" s="84"/>
      <c r="G77" s="84"/>
      <c r="H77" s="81"/>
      <c r="I77" s="223"/>
      <c r="J77" s="223"/>
      <c r="K77" s="224"/>
      <c r="L77" s="224"/>
      <c r="M77" s="224"/>
      <c r="N77" s="224"/>
      <c r="O77" s="224"/>
      <c r="P77" s="224"/>
      <c r="Q77" s="224"/>
      <c r="R77" s="224"/>
      <c r="S77" s="224"/>
    </row>
    <row r="78" spans="1:19" s="83" customFormat="1" ht="10.5" customHeight="1">
      <c r="A78" s="24"/>
      <c r="B78" s="85"/>
      <c r="C78" s="85"/>
      <c r="D78" s="29"/>
      <c r="E78" s="29"/>
      <c r="F78" s="84"/>
      <c r="G78" s="84"/>
      <c r="H78" s="81"/>
      <c r="I78" s="223"/>
      <c r="J78" s="223"/>
      <c r="K78" s="224"/>
      <c r="L78" s="224"/>
      <c r="M78" s="224"/>
      <c r="N78" s="224"/>
      <c r="O78" s="224"/>
      <c r="P78" s="224"/>
      <c r="Q78" s="224"/>
      <c r="R78" s="224"/>
      <c r="S78" s="224"/>
    </row>
    <row r="79" spans="1:19" s="83" customFormat="1" ht="10.5" customHeight="1">
      <c r="A79" s="35" t="s">
        <v>227</v>
      </c>
      <c r="B79" s="66" t="s">
        <v>178</v>
      </c>
      <c r="C79" s="35" t="s">
        <v>179</v>
      </c>
      <c r="D79" s="35" t="s">
        <v>180</v>
      </c>
      <c r="E79" s="35" t="s">
        <v>181</v>
      </c>
      <c r="F79" s="35" t="s">
        <v>203</v>
      </c>
      <c r="G79" s="119" t="s">
        <v>228</v>
      </c>
      <c r="H79" s="36" t="s">
        <v>184</v>
      </c>
      <c r="I79" s="223"/>
      <c r="J79" s="223"/>
      <c r="K79" s="224"/>
      <c r="L79" s="224"/>
      <c r="M79" s="224"/>
      <c r="N79" s="224"/>
      <c r="O79" s="224"/>
      <c r="P79" s="224"/>
      <c r="Q79" s="224"/>
      <c r="R79" s="224"/>
      <c r="S79" s="224"/>
    </row>
    <row r="80" spans="1:19" s="83" customFormat="1" ht="10.5" customHeight="1">
      <c r="A80" s="34">
        <v>1</v>
      </c>
      <c r="B80" s="34">
        <v>2</v>
      </c>
      <c r="C80" s="34">
        <v>3</v>
      </c>
      <c r="D80" s="34">
        <v>4</v>
      </c>
      <c r="E80" s="34">
        <v>5</v>
      </c>
      <c r="F80" s="34">
        <v>6</v>
      </c>
      <c r="G80" s="34">
        <v>7</v>
      </c>
      <c r="H80" s="59">
        <v>8</v>
      </c>
      <c r="I80" s="223"/>
      <c r="J80" s="223"/>
      <c r="K80" s="224"/>
      <c r="L80" s="224"/>
      <c r="M80" s="224"/>
      <c r="N80" s="224"/>
      <c r="O80" s="224"/>
      <c r="P80" s="224"/>
      <c r="Q80" s="224"/>
      <c r="R80" s="224"/>
      <c r="S80" s="224"/>
    </row>
    <row r="81" spans="1:19" s="83" customFormat="1">
      <c r="A81" s="64">
        <v>1</v>
      </c>
      <c r="B81" s="174" t="s">
        <v>274</v>
      </c>
      <c r="C81" s="66" t="s">
        <v>73</v>
      </c>
      <c r="D81" s="34">
        <v>346000</v>
      </c>
      <c r="E81" s="34"/>
      <c r="F81" s="122"/>
      <c r="G81" s="123"/>
      <c r="H81" s="178">
        <f>SUM(H82:H88)</f>
        <v>8384</v>
      </c>
      <c r="I81" s="223"/>
      <c r="J81" s="223"/>
      <c r="K81" s="224"/>
      <c r="L81" s="224"/>
      <c r="M81" s="224"/>
      <c r="N81" s="224"/>
      <c r="O81" s="224"/>
      <c r="P81" s="224"/>
      <c r="Q81" s="224"/>
      <c r="R81" s="224"/>
      <c r="S81" s="224"/>
    </row>
    <row r="82" spans="1:19" s="83" customFormat="1">
      <c r="A82" s="34"/>
      <c r="B82" s="225" t="s">
        <v>355</v>
      </c>
      <c r="C82" s="34"/>
      <c r="D82" s="34"/>
      <c r="E82" s="34" t="s">
        <v>234</v>
      </c>
      <c r="F82" s="34">
        <v>6</v>
      </c>
      <c r="G82" s="34">
        <v>500</v>
      </c>
      <c r="H82" s="155">
        <f>F82*G82</f>
        <v>3000</v>
      </c>
      <c r="I82" s="223"/>
      <c r="J82" s="223"/>
      <c r="K82" s="224"/>
      <c r="L82" s="224"/>
      <c r="M82" s="224"/>
      <c r="N82" s="224"/>
      <c r="O82" s="224"/>
      <c r="P82" s="224"/>
      <c r="Q82" s="224"/>
      <c r="R82" s="224"/>
      <c r="S82" s="224"/>
    </row>
    <row r="83" spans="1:19" s="83" customFormat="1">
      <c r="A83" s="34"/>
      <c r="B83" s="225" t="s">
        <v>358</v>
      </c>
      <c r="C83" s="34"/>
      <c r="D83" s="34"/>
      <c r="E83" s="34" t="s">
        <v>234</v>
      </c>
      <c r="F83" s="382">
        <v>12.5</v>
      </c>
      <c r="G83" s="34">
        <v>2</v>
      </c>
      <c r="H83" s="155">
        <f t="shared" ref="H83:H88" si="0">F83*G83</f>
        <v>25</v>
      </c>
      <c r="I83" s="223"/>
      <c r="J83" s="223"/>
      <c r="K83" s="224"/>
      <c r="L83" s="224"/>
      <c r="M83" s="224"/>
      <c r="N83" s="224"/>
      <c r="O83" s="224"/>
      <c r="P83" s="224"/>
      <c r="Q83" s="224"/>
      <c r="R83" s="224"/>
      <c r="S83" s="224"/>
    </row>
    <row r="84" spans="1:19" s="83" customFormat="1">
      <c r="A84" s="34"/>
      <c r="B84" s="225" t="s">
        <v>359</v>
      </c>
      <c r="C84" s="34"/>
      <c r="D84" s="34"/>
      <c r="E84" s="34" t="s">
        <v>234</v>
      </c>
      <c r="F84" s="382">
        <v>6</v>
      </c>
      <c r="G84" s="34">
        <v>50</v>
      </c>
      <c r="H84" s="155">
        <f t="shared" si="0"/>
        <v>300</v>
      </c>
      <c r="I84" s="223"/>
      <c r="J84" s="223"/>
      <c r="K84" s="224"/>
      <c r="L84" s="224"/>
      <c r="M84" s="224"/>
      <c r="N84" s="224"/>
      <c r="O84" s="224"/>
      <c r="P84" s="224"/>
      <c r="Q84" s="224"/>
      <c r="R84" s="224"/>
      <c r="S84" s="224"/>
    </row>
    <row r="85" spans="1:19" s="83" customFormat="1">
      <c r="A85" s="34"/>
      <c r="B85" s="225" t="s">
        <v>360</v>
      </c>
      <c r="C85" s="34"/>
      <c r="D85" s="34"/>
      <c r="E85" s="34" t="s">
        <v>234</v>
      </c>
      <c r="F85" s="382">
        <v>8</v>
      </c>
      <c r="G85" s="34">
        <v>20</v>
      </c>
      <c r="H85" s="155">
        <f t="shared" si="0"/>
        <v>160</v>
      </c>
      <c r="I85" s="223"/>
      <c r="J85" s="223"/>
      <c r="K85" s="224"/>
      <c r="L85" s="224"/>
      <c r="M85" s="224"/>
      <c r="N85" s="224"/>
      <c r="O85" s="224"/>
      <c r="P85" s="224"/>
      <c r="Q85" s="224"/>
      <c r="R85" s="224"/>
      <c r="S85" s="224"/>
    </row>
    <row r="86" spans="1:19" s="83" customFormat="1">
      <c r="A86" s="34"/>
      <c r="B86" s="225" t="s">
        <v>362</v>
      </c>
      <c r="C86" s="34"/>
      <c r="D86" s="34"/>
      <c r="E86" s="34" t="s">
        <v>234</v>
      </c>
      <c r="F86" s="382">
        <v>6</v>
      </c>
      <c r="G86" s="34">
        <v>50</v>
      </c>
      <c r="H86" s="155">
        <f t="shared" si="0"/>
        <v>300</v>
      </c>
      <c r="I86" s="223"/>
      <c r="J86" s="223"/>
      <c r="K86" s="224"/>
      <c r="L86" s="224"/>
      <c r="M86" s="224"/>
      <c r="N86" s="224"/>
      <c r="O86" s="224"/>
      <c r="P86" s="224"/>
      <c r="Q86" s="224"/>
      <c r="R86" s="224"/>
      <c r="S86" s="224"/>
    </row>
    <row r="87" spans="1:19" s="83" customFormat="1" ht="10.5" customHeight="1">
      <c r="A87" s="34"/>
      <c r="B87" s="225" t="s">
        <v>363</v>
      </c>
      <c r="C87" s="34"/>
      <c r="D87" s="34"/>
      <c r="E87" s="34" t="s">
        <v>234</v>
      </c>
      <c r="F87" s="382">
        <v>7</v>
      </c>
      <c r="G87" s="34">
        <v>80</v>
      </c>
      <c r="H87" s="155">
        <f t="shared" si="0"/>
        <v>560</v>
      </c>
      <c r="I87" s="223"/>
      <c r="J87" s="223"/>
      <c r="K87" s="224"/>
      <c r="L87" s="224"/>
      <c r="M87" s="224"/>
      <c r="N87" s="224"/>
      <c r="O87" s="224"/>
      <c r="P87" s="224"/>
      <c r="Q87" s="224"/>
      <c r="R87" s="224"/>
      <c r="S87" s="224"/>
    </row>
    <row r="88" spans="1:19" s="83" customFormat="1" ht="10.5" customHeight="1">
      <c r="A88" s="34"/>
      <c r="B88" s="226" t="s">
        <v>382</v>
      </c>
      <c r="C88" s="66" t="s">
        <v>383</v>
      </c>
      <c r="D88" s="34" t="s">
        <v>383</v>
      </c>
      <c r="E88" s="34" t="s">
        <v>234</v>
      </c>
      <c r="F88" s="382">
        <v>7</v>
      </c>
      <c r="G88" s="48">
        <v>577</v>
      </c>
      <c r="H88" s="155">
        <f t="shared" si="0"/>
        <v>4039</v>
      </c>
      <c r="I88" s="223"/>
      <c r="J88" s="223"/>
      <c r="K88" s="224"/>
      <c r="L88" s="224"/>
      <c r="M88" s="224"/>
      <c r="N88" s="224"/>
      <c r="O88" s="224"/>
      <c r="P88" s="224"/>
      <c r="Q88" s="224"/>
      <c r="R88" s="224"/>
      <c r="S88" s="224"/>
    </row>
    <row r="89" spans="1:19" s="83" customFormat="1" ht="10.5" customHeight="1">
      <c r="A89" s="73"/>
      <c r="B89" s="100" t="s">
        <v>188</v>
      </c>
      <c r="C89" s="100"/>
      <c r="D89" s="101"/>
      <c r="E89" s="73"/>
      <c r="F89" s="102"/>
      <c r="G89" s="102"/>
      <c r="H89" s="180">
        <f>H81</f>
        <v>8384</v>
      </c>
      <c r="I89" s="223"/>
      <c r="J89" s="223"/>
      <c r="K89" s="224"/>
      <c r="L89" s="224"/>
      <c r="M89" s="224"/>
      <c r="N89" s="224"/>
      <c r="O89" s="224"/>
      <c r="P89" s="224"/>
      <c r="Q89" s="224"/>
      <c r="R89" s="224"/>
      <c r="S89" s="224"/>
    </row>
    <row r="90" spans="1:19" s="83" customFormat="1" ht="10.5" customHeight="1">
      <c r="A90" s="24"/>
      <c r="B90" s="169"/>
      <c r="C90" s="169"/>
      <c r="D90" s="108"/>
      <c r="E90" s="24"/>
      <c r="F90" s="109"/>
      <c r="G90" s="109"/>
      <c r="H90" s="170"/>
      <c r="I90" s="223"/>
      <c r="J90" s="223"/>
      <c r="K90" s="224"/>
      <c r="L90" s="224"/>
      <c r="M90" s="224"/>
      <c r="N90" s="224"/>
      <c r="O90" s="224"/>
      <c r="P90" s="224"/>
      <c r="Q90" s="224"/>
      <c r="R90" s="224"/>
      <c r="S90" s="224"/>
    </row>
    <row r="91" spans="1:19" s="83" customFormat="1" ht="10.5" customHeight="1">
      <c r="A91" s="24"/>
      <c r="B91" s="169"/>
      <c r="C91" s="169"/>
      <c r="D91" s="108"/>
      <c r="E91" s="24"/>
      <c r="F91" s="109"/>
      <c r="G91" s="109"/>
      <c r="H91" s="170"/>
      <c r="I91" s="223"/>
      <c r="J91" s="223"/>
      <c r="K91" s="224"/>
      <c r="L91" s="224"/>
      <c r="M91" s="224"/>
      <c r="N91" s="224"/>
      <c r="O91" s="224"/>
      <c r="P91" s="224"/>
      <c r="Q91" s="224"/>
      <c r="R91" s="224"/>
      <c r="S91" s="224"/>
    </row>
    <row r="92" spans="1:19">
      <c r="A92" s="24"/>
      <c r="I92" s="126"/>
      <c r="J92" s="28"/>
      <c r="K92" s="28"/>
    </row>
    <row r="93" spans="1:19">
      <c r="A93" s="148" t="s">
        <v>293</v>
      </c>
      <c r="B93" s="118"/>
      <c r="C93" s="118"/>
      <c r="D93" s="118"/>
      <c r="E93" s="118"/>
      <c r="F93" s="149"/>
      <c r="G93" s="149"/>
      <c r="H93" s="150">
        <f>H15+H22+H30+H38+H59+H75+H89+H68</f>
        <v>5212502</v>
      </c>
      <c r="I93" s="28"/>
      <c r="J93" s="28"/>
      <c r="K93" s="28"/>
    </row>
    <row r="94" spans="1:19">
      <c r="A94" s="118"/>
      <c r="B94" s="118"/>
      <c r="C94" s="118"/>
      <c r="D94" s="118"/>
      <c r="E94" s="118"/>
      <c r="F94" s="149"/>
      <c r="G94" s="149"/>
      <c r="H94" s="181"/>
      <c r="I94" s="28"/>
      <c r="J94" s="28"/>
      <c r="K94" s="28"/>
    </row>
  </sheetData>
  <mergeCells count="10">
    <mergeCell ref="A14:A15"/>
    <mergeCell ref="A17:H17"/>
    <mergeCell ref="A24:H24"/>
    <mergeCell ref="A70:H70"/>
    <mergeCell ref="A2:H2"/>
    <mergeCell ref="A4:H4"/>
    <mergeCell ref="A5:H5"/>
    <mergeCell ref="A6:H6"/>
    <mergeCell ref="A8:H8"/>
    <mergeCell ref="A12:A13"/>
  </mergeCells>
  <pageMargins left="0.7" right="0.7" top="0.75" bottom="0.75" header="0.3" footer="0.3"/>
  <pageSetup paperSize="9" scale="67" orientation="portrait" r:id="rId1"/>
  <rowBreaks count="1" manualBreakCount="1">
    <brk id="8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topLeftCell="A52" zoomScaleNormal="100" zoomScaleSheetLayoutView="100" workbookViewId="0">
      <selection activeCell="L75" sqref="L75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12" ht="9.75" customHeight="1">
      <c r="A1" s="24"/>
      <c r="B1" s="25"/>
      <c r="C1" s="25"/>
      <c r="D1" s="25"/>
      <c r="E1" s="25"/>
      <c r="F1" s="25"/>
      <c r="G1" s="25"/>
      <c r="H1" s="26"/>
    </row>
    <row r="2" spans="1:12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2">
      <c r="A3" s="24"/>
      <c r="B3" s="25"/>
      <c r="C3" s="25"/>
      <c r="D3" s="29"/>
      <c r="E3" s="29"/>
      <c r="F3" s="25"/>
      <c r="G3" s="25"/>
      <c r="H3" s="26"/>
    </row>
    <row r="4" spans="1:12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2" ht="12.75" customHeight="1">
      <c r="A5" s="631" t="s">
        <v>464</v>
      </c>
      <c r="B5" s="631"/>
      <c r="C5" s="631"/>
      <c r="D5" s="631"/>
      <c r="E5" s="631"/>
      <c r="F5" s="631"/>
      <c r="G5" s="631"/>
      <c r="H5" s="631"/>
    </row>
    <row r="6" spans="1:12" ht="101.25" customHeight="1">
      <c r="A6" s="636" t="s">
        <v>138</v>
      </c>
      <c r="B6" s="632"/>
      <c r="C6" s="632"/>
      <c r="D6" s="632"/>
      <c r="E6" s="632"/>
      <c r="F6" s="632"/>
      <c r="G6" s="632"/>
      <c r="H6" s="632"/>
    </row>
    <row r="7" spans="1:12">
      <c r="A7" s="24"/>
      <c r="B7" s="25"/>
      <c r="C7" s="25"/>
      <c r="D7" s="30"/>
      <c r="E7" s="29"/>
      <c r="F7" s="25"/>
      <c r="G7" s="25"/>
      <c r="H7" s="26"/>
    </row>
    <row r="8" spans="1:12">
      <c r="A8" s="633" t="s">
        <v>176</v>
      </c>
      <c r="B8" s="633"/>
      <c r="C8" s="633"/>
      <c r="D8" s="633"/>
      <c r="E8" s="633"/>
      <c r="F8" s="633"/>
      <c r="G8" s="633"/>
      <c r="H8" s="633"/>
    </row>
    <row r="9" spans="1:12">
      <c r="A9" s="31"/>
      <c r="B9" s="31"/>
      <c r="C9" s="31"/>
      <c r="D9" s="31"/>
      <c r="E9" s="31"/>
      <c r="F9" s="31"/>
      <c r="G9" s="31"/>
      <c r="H9" s="32"/>
    </row>
    <row r="10" spans="1:12" ht="45" customHeight="1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</row>
    <row r="11" spans="1:12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</row>
    <row r="12" spans="1:12" ht="25.5" hidden="1">
      <c r="A12" s="629">
        <v>1</v>
      </c>
      <c r="B12" s="40" t="s">
        <v>185</v>
      </c>
      <c r="C12" s="40"/>
      <c r="D12" s="34">
        <v>21101</v>
      </c>
      <c r="E12" s="41" t="s">
        <v>186</v>
      </c>
      <c r="F12" s="42"/>
      <c r="G12" s="42"/>
      <c r="H12" s="43"/>
    </row>
    <row r="13" spans="1:12" hidden="1">
      <c r="A13" s="629"/>
      <c r="B13" s="44"/>
      <c r="C13" s="44"/>
      <c r="D13" s="37"/>
      <c r="E13" s="45"/>
      <c r="F13" s="46"/>
      <c r="G13" s="42"/>
      <c r="H13" s="43"/>
    </row>
    <row r="14" spans="1:12" ht="21" customHeight="1">
      <c r="A14" s="634">
        <v>1</v>
      </c>
      <c r="B14" s="47" t="s">
        <v>187</v>
      </c>
      <c r="C14" s="35">
        <v>111</v>
      </c>
      <c r="D14" s="34">
        <v>211020</v>
      </c>
      <c r="E14" s="34" t="s">
        <v>186</v>
      </c>
      <c r="F14" s="36">
        <f>H14/G14</f>
        <v>339608.08333333331</v>
      </c>
      <c r="G14" s="48">
        <v>12</v>
      </c>
      <c r="H14" s="43">
        <v>4075297</v>
      </c>
    </row>
    <row r="15" spans="1:12">
      <c r="A15" s="634"/>
      <c r="B15" s="49" t="s">
        <v>188</v>
      </c>
      <c r="C15" s="49"/>
      <c r="D15" s="50"/>
      <c r="E15" s="50"/>
      <c r="F15" s="51"/>
      <c r="G15" s="52"/>
      <c r="H15" s="53">
        <f>H14</f>
        <v>4075297</v>
      </c>
      <c r="J15" s="54"/>
      <c r="L15" s="55"/>
    </row>
    <row r="16" spans="1:12">
      <c r="A16" s="24"/>
      <c r="B16" s="25"/>
      <c r="C16" s="25"/>
      <c r="D16" s="30"/>
      <c r="E16" s="29"/>
      <c r="F16" s="25"/>
      <c r="G16" s="25"/>
      <c r="H16" s="26"/>
    </row>
    <row r="17" spans="1:11">
      <c r="A17" s="630" t="s">
        <v>465</v>
      </c>
      <c r="B17" s="630"/>
      <c r="C17" s="630"/>
      <c r="D17" s="630"/>
      <c r="E17" s="630"/>
      <c r="F17" s="630"/>
      <c r="G17" s="630"/>
      <c r="H17" s="630"/>
    </row>
    <row r="18" spans="1:11">
      <c r="A18" s="24"/>
      <c r="B18" s="25"/>
      <c r="C18" s="25"/>
      <c r="D18" s="25"/>
      <c r="E18" s="25"/>
      <c r="F18" s="25"/>
      <c r="G18" s="25"/>
      <c r="H18" s="26"/>
    </row>
    <row r="19" spans="1:11" ht="76.5">
      <c r="A19" s="35" t="s">
        <v>190</v>
      </c>
      <c r="B19" s="34" t="s">
        <v>178</v>
      </c>
      <c r="C19" s="35" t="s">
        <v>179</v>
      </c>
      <c r="D19" s="35" t="s">
        <v>180</v>
      </c>
      <c r="E19" s="35" t="s">
        <v>466</v>
      </c>
      <c r="F19" s="35" t="s">
        <v>467</v>
      </c>
      <c r="G19" s="35" t="s">
        <v>468</v>
      </c>
      <c r="H19" s="36" t="s">
        <v>184</v>
      </c>
    </row>
    <row r="20" spans="1:11">
      <c r="A20" s="34">
        <v>1</v>
      </c>
      <c r="B20" s="34">
        <v>2</v>
      </c>
      <c r="C20" s="34">
        <v>3</v>
      </c>
      <c r="D20" s="34">
        <v>4</v>
      </c>
      <c r="E20" s="34">
        <v>5</v>
      </c>
      <c r="F20" s="34">
        <v>6</v>
      </c>
      <c r="G20" s="34">
        <v>7</v>
      </c>
      <c r="H20" s="59">
        <v>8</v>
      </c>
    </row>
    <row r="21" spans="1:11" ht="25.5">
      <c r="A21" s="64">
        <v>1</v>
      </c>
      <c r="B21" s="47" t="s">
        <v>469</v>
      </c>
      <c r="C21" s="35">
        <v>112</v>
      </c>
      <c r="D21" s="34">
        <v>212000</v>
      </c>
      <c r="E21" s="67"/>
      <c r="F21" s="68"/>
      <c r="G21" s="68"/>
      <c r="H21" s="221"/>
    </row>
    <row r="22" spans="1:11">
      <c r="A22" s="64"/>
      <c r="B22" s="260" t="s">
        <v>470</v>
      </c>
      <c r="C22" s="260"/>
      <c r="D22" s="34"/>
      <c r="E22" s="34"/>
      <c r="F22" s="48"/>
      <c r="G22" s="87"/>
      <c r="H22" s="43"/>
    </row>
    <row r="23" spans="1:11">
      <c r="A23" s="64"/>
      <c r="B23" s="260" t="s">
        <v>1</v>
      </c>
      <c r="C23" s="260"/>
      <c r="D23" s="34"/>
      <c r="E23" s="34">
        <v>1</v>
      </c>
      <c r="F23" s="48">
        <v>5</v>
      </c>
      <c r="G23" s="87">
        <v>350</v>
      </c>
      <c r="H23" s="43">
        <v>1750</v>
      </c>
    </row>
    <row r="24" spans="1:11">
      <c r="A24" s="64"/>
      <c r="B24" s="88" t="s">
        <v>188</v>
      </c>
      <c r="C24" s="88"/>
      <c r="D24" s="99"/>
      <c r="E24" s="73"/>
      <c r="F24" s="261"/>
      <c r="G24" s="73"/>
      <c r="H24" s="53">
        <f>H23</f>
        <v>1750</v>
      </c>
    </row>
    <row r="25" spans="1:11">
      <c r="A25" s="24"/>
      <c r="B25" s="25"/>
      <c r="C25" s="25"/>
      <c r="D25" s="30"/>
      <c r="E25" s="29"/>
      <c r="F25" s="25"/>
      <c r="G25" s="25"/>
      <c r="H25" s="26"/>
    </row>
    <row r="26" spans="1:11">
      <c r="A26" s="633" t="s">
        <v>189</v>
      </c>
      <c r="B26" s="633"/>
      <c r="C26" s="633"/>
      <c r="D26" s="633"/>
      <c r="E26" s="633"/>
      <c r="F26" s="633"/>
      <c r="G26" s="633"/>
      <c r="H26" s="633"/>
      <c r="K26" s="28"/>
    </row>
    <row r="27" spans="1:11">
      <c r="A27" s="31"/>
      <c r="B27" s="31"/>
      <c r="C27" s="31"/>
      <c r="D27" s="31"/>
      <c r="E27" s="31"/>
      <c r="F27" s="31"/>
      <c r="G27" s="31"/>
      <c r="H27" s="32"/>
      <c r="K27" s="28"/>
    </row>
    <row r="28" spans="1:11" ht="42.75" customHeight="1">
      <c r="A28" s="33" t="s">
        <v>190</v>
      </c>
      <c r="B28" s="34" t="s">
        <v>178</v>
      </c>
      <c r="C28" s="35" t="s">
        <v>179</v>
      </c>
      <c r="D28" s="35" t="s">
        <v>180</v>
      </c>
      <c r="E28" s="35" t="s">
        <v>181</v>
      </c>
      <c r="F28" s="35" t="s">
        <v>183</v>
      </c>
      <c r="G28" s="35" t="s">
        <v>191</v>
      </c>
      <c r="H28" s="36" t="s">
        <v>192</v>
      </c>
      <c r="K28" s="28"/>
    </row>
    <row r="29" spans="1:11">
      <c r="A29" s="37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  <c r="G29" s="37">
        <v>7</v>
      </c>
      <c r="H29" s="39">
        <v>8</v>
      </c>
      <c r="K29" s="28"/>
    </row>
    <row r="30" spans="1:11">
      <c r="A30" s="56" t="s">
        <v>193</v>
      </c>
      <c r="B30" s="57" t="s">
        <v>194</v>
      </c>
      <c r="C30" s="33">
        <v>119</v>
      </c>
      <c r="D30" s="58">
        <v>213000</v>
      </c>
      <c r="E30" s="34" t="s">
        <v>195</v>
      </c>
      <c r="F30" s="59">
        <v>12</v>
      </c>
      <c r="G30" s="60">
        <f>H30/F30</f>
        <v>102561.66666666667</v>
      </c>
      <c r="H30" s="43">
        <v>1230740</v>
      </c>
    </row>
    <row r="31" spans="1:11">
      <c r="A31" s="50"/>
      <c r="B31" s="49" t="s">
        <v>188</v>
      </c>
      <c r="C31" s="49"/>
      <c r="D31" s="50"/>
      <c r="E31" s="61"/>
      <c r="F31" s="62"/>
      <c r="G31" s="62"/>
      <c r="H31" s="53">
        <f>H30</f>
        <v>1230740</v>
      </c>
      <c r="J31" s="54"/>
      <c r="K31" s="54"/>
    </row>
    <row r="32" spans="1:11" ht="14.25" customHeight="1">
      <c r="A32" s="24"/>
      <c r="B32" s="25"/>
      <c r="C32" s="25"/>
      <c r="D32" s="25"/>
      <c r="E32" s="25"/>
      <c r="F32" s="25"/>
      <c r="G32" s="25"/>
      <c r="H32" s="26"/>
    </row>
    <row r="33" spans="1:8" ht="14.25" customHeight="1">
      <c r="A33" s="630" t="s">
        <v>196</v>
      </c>
      <c r="B33" s="635"/>
      <c r="C33" s="635"/>
      <c r="D33" s="635"/>
      <c r="E33" s="635"/>
      <c r="F33" s="635"/>
      <c r="G33" s="635"/>
      <c r="H33" s="635"/>
    </row>
    <row r="34" spans="1:8" ht="14.25" customHeight="1">
      <c r="A34" s="24"/>
      <c r="B34" s="25"/>
      <c r="C34" s="25"/>
      <c r="D34" s="25"/>
      <c r="E34" s="25"/>
      <c r="F34" s="25"/>
      <c r="G34" s="25"/>
      <c r="H34" s="26"/>
    </row>
    <row r="35" spans="1:8" ht="57" customHeight="1">
      <c r="A35" s="35" t="s">
        <v>190</v>
      </c>
      <c r="B35" s="63" t="s">
        <v>178</v>
      </c>
      <c r="C35" s="35" t="s">
        <v>179</v>
      </c>
      <c r="D35" s="63"/>
      <c r="E35" s="35" t="s">
        <v>197</v>
      </c>
      <c r="F35" s="35" t="s">
        <v>198</v>
      </c>
      <c r="G35" s="35" t="s">
        <v>199</v>
      </c>
      <c r="H35" s="36" t="s">
        <v>184</v>
      </c>
    </row>
    <row r="36" spans="1:8" ht="14.25" customHeight="1">
      <c r="A36" s="34">
        <v>1</v>
      </c>
      <c r="B36" s="34">
        <v>2</v>
      </c>
      <c r="C36" s="63">
        <v>3</v>
      </c>
      <c r="D36" s="63">
        <v>4</v>
      </c>
      <c r="E36" s="34">
        <v>5</v>
      </c>
      <c r="F36" s="34">
        <v>6</v>
      </c>
      <c r="G36" s="34">
        <v>7</v>
      </c>
      <c r="H36" s="59">
        <v>8</v>
      </c>
    </row>
    <row r="37" spans="1:8" ht="14.25" customHeight="1">
      <c r="A37" s="64" t="s">
        <v>193</v>
      </c>
      <c r="B37" s="65" t="s">
        <v>200</v>
      </c>
      <c r="C37" s="66" t="s">
        <v>70</v>
      </c>
      <c r="D37" s="34">
        <v>214000</v>
      </c>
      <c r="E37" s="67"/>
      <c r="F37" s="68"/>
      <c r="G37" s="68"/>
      <c r="H37" s="69"/>
    </row>
    <row r="38" spans="1:8" ht="14.25" customHeight="1">
      <c r="A38" s="64"/>
      <c r="B38" s="86" t="s">
        <v>471</v>
      </c>
      <c r="C38" s="182"/>
      <c r="D38" s="63"/>
      <c r="E38" s="34">
        <v>1</v>
      </c>
      <c r="F38" s="34">
        <v>0</v>
      </c>
      <c r="G38" s="262">
        <f>H38/E38</f>
        <v>293502</v>
      </c>
      <c r="H38" s="72">
        <v>293502</v>
      </c>
    </row>
    <row r="39" spans="1:8" ht="14.25" customHeight="1">
      <c r="A39" s="73"/>
      <c r="B39" s="263" t="s">
        <v>188</v>
      </c>
      <c r="C39" s="264"/>
      <c r="D39" s="76"/>
      <c r="E39" s="73"/>
      <c r="F39" s="73"/>
      <c r="G39" s="77"/>
      <c r="H39" s="53">
        <f>H38</f>
        <v>293502</v>
      </c>
    </row>
    <row r="40" spans="1:8" ht="14.25" customHeight="1">
      <c r="A40" s="24"/>
      <c r="B40" s="25"/>
      <c r="C40" s="25"/>
      <c r="D40" s="25"/>
      <c r="E40" s="25"/>
      <c r="F40" s="25"/>
      <c r="G40" s="25"/>
      <c r="H40" s="26"/>
    </row>
    <row r="41" spans="1:8" ht="14.25" hidden="1" customHeight="1">
      <c r="A41" s="24"/>
      <c r="B41" s="29"/>
      <c r="C41" s="29"/>
      <c r="D41" s="29" t="s">
        <v>344</v>
      </c>
      <c r="E41" s="29"/>
      <c r="F41" s="84"/>
      <c r="G41" s="84"/>
      <c r="H41" s="81"/>
    </row>
    <row r="42" spans="1:8" ht="14.25" hidden="1" customHeight="1">
      <c r="A42" s="24"/>
      <c r="B42" s="25"/>
      <c r="C42" s="25"/>
      <c r="D42" s="25"/>
      <c r="E42" s="25"/>
      <c r="F42" s="25"/>
      <c r="G42" s="25"/>
      <c r="H42" s="26"/>
    </row>
    <row r="43" spans="1:8" ht="33" hidden="1" customHeight="1">
      <c r="A43" s="35" t="s">
        <v>227</v>
      </c>
      <c r="B43" s="34" t="s">
        <v>178</v>
      </c>
      <c r="C43" s="35" t="s">
        <v>179</v>
      </c>
      <c r="D43" s="35" t="s">
        <v>180</v>
      </c>
      <c r="E43" s="35" t="s">
        <v>181</v>
      </c>
      <c r="F43" s="35" t="s">
        <v>203</v>
      </c>
      <c r="G43" s="35" t="s">
        <v>204</v>
      </c>
      <c r="H43" s="36" t="s">
        <v>184</v>
      </c>
    </row>
    <row r="44" spans="1:8" ht="14.25" hidden="1" customHeight="1">
      <c r="A44" s="35">
        <v>1</v>
      </c>
      <c r="B44" s="34">
        <v>2</v>
      </c>
      <c r="C44" s="34">
        <v>3</v>
      </c>
      <c r="D44" s="34">
        <v>4</v>
      </c>
      <c r="E44" s="34">
        <v>5</v>
      </c>
      <c r="F44" s="34">
        <v>6</v>
      </c>
      <c r="G44" s="34">
        <v>7</v>
      </c>
      <c r="H44" s="59">
        <v>8</v>
      </c>
    </row>
    <row r="45" spans="1:8" ht="22.5" hidden="1" customHeight="1">
      <c r="A45" s="35">
        <v>1</v>
      </c>
      <c r="B45" s="86" t="s">
        <v>472</v>
      </c>
      <c r="C45" s="66" t="s">
        <v>73</v>
      </c>
      <c r="D45" s="34">
        <v>221000</v>
      </c>
      <c r="E45" s="34" t="s">
        <v>195</v>
      </c>
      <c r="F45" s="59">
        <v>12</v>
      </c>
      <c r="G45" s="36">
        <f>H45/F45</f>
        <v>0</v>
      </c>
      <c r="H45" s="72"/>
    </row>
    <row r="46" spans="1:8" ht="14.25" hidden="1" customHeight="1">
      <c r="A46" s="73"/>
      <c r="B46" s="173" t="s">
        <v>188</v>
      </c>
      <c r="C46" s="173"/>
      <c r="D46" s="99"/>
      <c r="E46" s="76"/>
      <c r="F46" s="76"/>
      <c r="G46" s="76"/>
      <c r="H46" s="53">
        <f>SUM(H45:H45)</f>
        <v>0</v>
      </c>
    </row>
    <row r="47" spans="1:8" ht="14.25" hidden="1" customHeight="1">
      <c r="A47" s="24"/>
      <c r="B47" s="25"/>
      <c r="C47" s="25"/>
      <c r="D47" s="25"/>
      <c r="E47" s="25"/>
      <c r="F47" s="25"/>
      <c r="G47" s="25"/>
      <c r="H47" s="26"/>
    </row>
    <row r="48" spans="1:8" ht="14.25" customHeight="1">
      <c r="A48" s="24"/>
      <c r="B48" s="25"/>
      <c r="C48" s="25"/>
      <c r="D48" s="29" t="s">
        <v>207</v>
      </c>
      <c r="E48" s="29"/>
      <c r="F48" s="84"/>
      <c r="G48" s="84"/>
      <c r="H48" s="81"/>
    </row>
    <row r="49" spans="1:17" ht="14.25" customHeight="1">
      <c r="A49" s="24"/>
      <c r="B49" s="25"/>
      <c r="C49" s="25"/>
      <c r="D49" s="29"/>
      <c r="E49" s="29"/>
      <c r="F49" s="84"/>
      <c r="G49" s="84"/>
      <c r="H49" s="81"/>
    </row>
    <row r="50" spans="1:17" ht="36.75" customHeight="1">
      <c r="A50" s="94" t="s">
        <v>177</v>
      </c>
      <c r="B50" s="95" t="s">
        <v>178</v>
      </c>
      <c r="C50" s="35" t="s">
        <v>179</v>
      </c>
      <c r="D50" s="35" t="s">
        <v>180</v>
      </c>
      <c r="E50" s="94" t="s">
        <v>181</v>
      </c>
      <c r="F50" s="94" t="s">
        <v>203</v>
      </c>
      <c r="G50" s="94" t="s">
        <v>204</v>
      </c>
      <c r="H50" s="96" t="s">
        <v>184</v>
      </c>
    </row>
    <row r="51" spans="1:17" ht="41.25" customHeight="1">
      <c r="A51" s="64">
        <v>1</v>
      </c>
      <c r="B51" s="265" t="s">
        <v>473</v>
      </c>
      <c r="C51" s="66" t="s">
        <v>70</v>
      </c>
      <c r="D51" s="34">
        <v>226000</v>
      </c>
      <c r="E51" s="34"/>
      <c r="F51" s="48"/>
      <c r="G51" s="34"/>
      <c r="H51" s="69">
        <f>H53</f>
        <v>4800</v>
      </c>
    </row>
    <row r="52" spans="1:17" ht="14.25" customHeight="1">
      <c r="A52" s="64"/>
      <c r="B52" s="260" t="s">
        <v>474</v>
      </c>
      <c r="C52" s="260"/>
      <c r="D52" s="64"/>
      <c r="E52" s="34"/>
      <c r="F52" s="34"/>
      <c r="G52" s="71"/>
      <c r="H52" s="43"/>
    </row>
    <row r="53" spans="1:17" ht="14.25" customHeight="1">
      <c r="A53" s="64"/>
      <c r="B53" s="260" t="s">
        <v>1</v>
      </c>
      <c r="C53" s="260"/>
      <c r="D53" s="64"/>
      <c r="E53" s="34">
        <v>1</v>
      </c>
      <c r="F53" s="34">
        <v>1</v>
      </c>
      <c r="G53" s="71">
        <v>4800</v>
      </c>
      <c r="H53" s="43">
        <f>G53</f>
        <v>4800</v>
      </c>
    </row>
    <row r="54" spans="1:17" ht="30" customHeight="1">
      <c r="A54" s="64">
        <v>2</v>
      </c>
      <c r="B54" s="120" t="s">
        <v>475</v>
      </c>
      <c r="C54" s="66" t="s">
        <v>70</v>
      </c>
      <c r="D54" s="34">
        <v>226000</v>
      </c>
      <c r="E54" s="34"/>
      <c r="F54" s="48"/>
      <c r="G54" s="34"/>
      <c r="H54" s="69">
        <f>H55</f>
        <v>5100</v>
      </c>
    </row>
    <row r="55" spans="1:17" ht="14.25" customHeight="1">
      <c r="A55" s="64"/>
      <c r="B55" s="260" t="s">
        <v>474</v>
      </c>
      <c r="C55" s="266"/>
      <c r="D55" s="64"/>
      <c r="E55" s="382">
        <v>1</v>
      </c>
      <c r="F55" s="382">
        <v>1</v>
      </c>
      <c r="G55" s="71">
        <v>5100</v>
      </c>
      <c r="H55" s="43">
        <f>G55</f>
        <v>5100</v>
      </c>
    </row>
    <row r="56" spans="1:17" ht="14.25" customHeight="1">
      <c r="A56" s="64"/>
      <c r="B56" s="260" t="s">
        <v>476</v>
      </c>
      <c r="C56" s="260"/>
      <c r="D56" s="64"/>
      <c r="E56" s="34">
        <v>1</v>
      </c>
      <c r="F56" s="34">
        <v>3</v>
      </c>
      <c r="G56" s="87">
        <v>1700</v>
      </c>
      <c r="H56" s="268"/>
    </row>
    <row r="57" spans="1:17" s="374" customFormat="1" ht="14.25" customHeight="1">
      <c r="A57" s="369" t="s">
        <v>213</v>
      </c>
      <c r="B57" s="364" t="s">
        <v>214</v>
      </c>
      <c r="C57" s="382">
        <v>112</v>
      </c>
      <c r="D57" s="379">
        <v>226000</v>
      </c>
      <c r="E57" s="382" t="s">
        <v>210</v>
      </c>
      <c r="F57" s="383">
        <v>5</v>
      </c>
      <c r="G57" s="71">
        <f>H57/F57</f>
        <v>2100</v>
      </c>
      <c r="H57" s="43">
        <v>10500</v>
      </c>
      <c r="I57" s="373"/>
      <c r="J57" s="373"/>
      <c r="K57" s="373"/>
    </row>
    <row r="58" spans="1:17" ht="14.25" customHeight="1">
      <c r="A58" s="97" t="s">
        <v>208</v>
      </c>
      <c r="B58" s="86" t="s">
        <v>214</v>
      </c>
      <c r="C58" s="34">
        <v>244</v>
      </c>
      <c r="D58" s="35">
        <v>226000</v>
      </c>
      <c r="E58" s="34" t="s">
        <v>210</v>
      </c>
      <c r="F58" s="59">
        <v>5</v>
      </c>
      <c r="G58" s="71">
        <f>H58/F58</f>
        <v>2400</v>
      </c>
      <c r="H58" s="43">
        <v>12000</v>
      </c>
    </row>
    <row r="59" spans="1:17" ht="30.75" customHeight="1">
      <c r="A59" s="97" t="s">
        <v>211</v>
      </c>
      <c r="B59" s="86" t="s">
        <v>349</v>
      </c>
      <c r="C59" s="34">
        <v>244</v>
      </c>
      <c r="D59" s="35">
        <v>226000</v>
      </c>
      <c r="E59" s="34" t="s">
        <v>210</v>
      </c>
      <c r="F59" s="59">
        <v>6</v>
      </c>
      <c r="G59" s="71">
        <f>H59/F59</f>
        <v>616.66666666666663</v>
      </c>
      <c r="H59" s="43">
        <v>3700</v>
      </c>
    </row>
    <row r="60" spans="1:17" ht="30.75" customHeight="1">
      <c r="A60" s="97" t="s">
        <v>213</v>
      </c>
      <c r="B60" s="86" t="s">
        <v>477</v>
      </c>
      <c r="C60" s="34">
        <v>244</v>
      </c>
      <c r="D60" s="35">
        <v>226000</v>
      </c>
      <c r="E60" s="34" t="s">
        <v>210</v>
      </c>
      <c r="F60" s="59">
        <v>1</v>
      </c>
      <c r="G60" s="71">
        <f>H60/F60</f>
        <v>1500</v>
      </c>
      <c r="H60" s="43">
        <v>1500</v>
      </c>
    </row>
    <row r="61" spans="1:17" ht="14.25" customHeight="1">
      <c r="A61" s="99"/>
      <c r="B61" s="100" t="s">
        <v>188</v>
      </c>
      <c r="C61" s="100"/>
      <c r="D61" s="101"/>
      <c r="E61" s="76"/>
      <c r="F61" s="102"/>
      <c r="G61" s="102"/>
      <c r="H61" s="53">
        <f>H51+H54+H58+H59+H60+H57</f>
        <v>37600</v>
      </c>
    </row>
    <row r="62" spans="1:17" ht="14.25" customHeight="1">
      <c r="A62" s="24"/>
      <c r="B62" s="25"/>
      <c r="C62" s="25"/>
      <c r="D62" s="25"/>
      <c r="E62" s="25"/>
      <c r="F62" s="25"/>
      <c r="G62" s="25"/>
      <c r="H62" s="26"/>
    </row>
    <row r="63" spans="1:17">
      <c r="A63" s="630" t="s">
        <v>221</v>
      </c>
      <c r="B63" s="630"/>
      <c r="C63" s="630"/>
      <c r="D63" s="630"/>
      <c r="E63" s="630"/>
      <c r="F63" s="630"/>
      <c r="G63" s="630"/>
      <c r="H63" s="630"/>
      <c r="I63" s="82"/>
      <c r="J63" s="29"/>
      <c r="K63" s="110"/>
      <c r="L63" s="110"/>
      <c r="M63" s="29"/>
      <c r="N63" s="24"/>
      <c r="O63" s="111"/>
      <c r="P63" s="80"/>
      <c r="Q63" s="112"/>
    </row>
    <row r="64" spans="1:17">
      <c r="A64" s="29"/>
      <c r="B64" s="25"/>
      <c r="C64" s="25"/>
      <c r="D64" s="108"/>
      <c r="E64" s="25"/>
      <c r="F64" s="109"/>
      <c r="G64" s="109"/>
      <c r="H64" s="81"/>
      <c r="I64" s="82"/>
      <c r="J64" s="29"/>
      <c r="K64" s="110"/>
      <c r="L64" s="110"/>
      <c r="M64" s="29"/>
      <c r="N64" s="24"/>
      <c r="O64" s="111"/>
      <c r="P64" s="80"/>
      <c r="Q64" s="112"/>
    </row>
    <row r="65" spans="1:17" ht="51">
      <c r="A65" s="35" t="s">
        <v>190</v>
      </c>
      <c r="B65" s="35" t="s">
        <v>178</v>
      </c>
      <c r="C65" s="35" t="s">
        <v>179</v>
      </c>
      <c r="D65" s="35" t="s">
        <v>180</v>
      </c>
      <c r="E65" s="35" t="s">
        <v>222</v>
      </c>
      <c r="F65" s="35" t="s">
        <v>223</v>
      </c>
      <c r="G65" s="35" t="s">
        <v>224</v>
      </c>
      <c r="H65" s="36" t="s">
        <v>184</v>
      </c>
      <c r="I65" s="82"/>
      <c r="J65" s="29"/>
      <c r="K65" s="110"/>
      <c r="L65" s="110"/>
      <c r="M65" s="29"/>
      <c r="N65" s="24"/>
      <c r="O65" s="111"/>
      <c r="P65" s="80"/>
      <c r="Q65" s="112"/>
    </row>
    <row r="66" spans="1:17">
      <c r="A66" s="34">
        <v>1</v>
      </c>
      <c r="B66" s="34">
        <v>2</v>
      </c>
      <c r="C66" s="34"/>
      <c r="D66" s="34">
        <v>3</v>
      </c>
      <c r="E66" s="34">
        <v>4</v>
      </c>
      <c r="F66" s="34">
        <v>5</v>
      </c>
      <c r="G66" s="34">
        <v>6</v>
      </c>
      <c r="H66" s="59">
        <v>7</v>
      </c>
      <c r="I66" s="82"/>
      <c r="J66" s="29"/>
      <c r="K66" s="110"/>
      <c r="L66" s="110"/>
      <c r="M66" s="29"/>
      <c r="N66" s="24"/>
      <c r="O66" s="111"/>
      <c r="P66" s="80"/>
      <c r="Q66" s="112"/>
    </row>
    <row r="67" spans="1:17" ht="25.5">
      <c r="A67" s="64">
        <v>1</v>
      </c>
      <c r="B67" s="113" t="s">
        <v>225</v>
      </c>
      <c r="C67" s="114" t="s">
        <v>69</v>
      </c>
      <c r="D67" s="34">
        <v>266000</v>
      </c>
      <c r="E67" s="246">
        <f>H67/G67</f>
        <v>32.258064516129032</v>
      </c>
      <c r="F67" s="48">
        <v>3</v>
      </c>
      <c r="G67" s="115">
        <v>1550</v>
      </c>
      <c r="H67" s="72">
        <v>50000</v>
      </c>
      <c r="I67" s="82"/>
      <c r="J67" s="29"/>
      <c r="K67" s="110"/>
      <c r="L67" s="110"/>
      <c r="M67" s="29"/>
      <c r="N67" s="24"/>
      <c r="O67" s="111"/>
      <c r="P67" s="80"/>
      <c r="Q67" s="112"/>
    </row>
    <row r="68" spans="1:17" s="83" customFormat="1">
      <c r="A68" s="99"/>
      <c r="B68" s="116" t="s">
        <v>188</v>
      </c>
      <c r="C68" s="76"/>
      <c r="D68" s="101"/>
      <c r="E68" s="76"/>
      <c r="F68" s="102"/>
      <c r="G68" s="102"/>
      <c r="H68" s="53">
        <f>H67</f>
        <v>50000</v>
      </c>
      <c r="I68" s="82"/>
      <c r="J68" s="29"/>
      <c r="K68" s="110"/>
      <c r="L68" s="110"/>
      <c r="M68" s="29"/>
      <c r="N68" s="24"/>
      <c r="O68" s="111"/>
      <c r="P68" s="80"/>
      <c r="Q68" s="112"/>
    </row>
    <row r="69" spans="1:17" s="83" customFormat="1">
      <c r="A69" s="29"/>
      <c r="B69" s="25"/>
      <c r="C69" s="25"/>
      <c r="D69" s="108"/>
      <c r="E69" s="25"/>
      <c r="F69" s="109"/>
      <c r="G69" s="109"/>
      <c r="H69" s="81"/>
      <c r="I69" s="82"/>
      <c r="J69" s="29"/>
      <c r="K69" s="110"/>
      <c r="L69" s="110"/>
      <c r="M69" s="29"/>
      <c r="N69" s="24"/>
      <c r="O69" s="111"/>
      <c r="P69" s="80"/>
      <c r="Q69" s="112"/>
    </row>
    <row r="70" spans="1:17" s="83" customFormat="1">
      <c r="A70" s="24"/>
      <c r="B70" s="85"/>
      <c r="C70" s="85"/>
      <c r="D70" s="29" t="s">
        <v>226</v>
      </c>
      <c r="E70" s="29"/>
      <c r="F70" s="84"/>
      <c r="G70" s="84"/>
      <c r="H70" s="81"/>
      <c r="I70" s="82"/>
      <c r="J70" s="29"/>
      <c r="K70" s="110"/>
      <c r="L70" s="110"/>
      <c r="M70" s="29"/>
      <c r="N70" s="24"/>
      <c r="O70" s="111"/>
      <c r="P70" s="80"/>
      <c r="Q70" s="112"/>
    </row>
    <row r="71" spans="1:17" s="83" customFormat="1">
      <c r="A71" s="24"/>
      <c r="B71" s="85"/>
      <c r="C71" s="85"/>
      <c r="D71" s="29"/>
      <c r="E71" s="29"/>
      <c r="F71" s="84"/>
      <c r="G71" s="84"/>
      <c r="H71" s="81"/>
      <c r="I71" s="82"/>
      <c r="J71" s="29"/>
      <c r="K71" s="110"/>
      <c r="L71" s="110"/>
      <c r="M71" s="29"/>
      <c r="N71" s="24"/>
      <c r="O71" s="111"/>
      <c r="P71" s="80"/>
      <c r="Q71" s="112"/>
    </row>
    <row r="72" spans="1:17" s="83" customFormat="1" ht="25.5">
      <c r="A72" s="35" t="s">
        <v>227</v>
      </c>
      <c r="B72" s="66" t="s">
        <v>178</v>
      </c>
      <c r="C72" s="35" t="s">
        <v>179</v>
      </c>
      <c r="D72" s="35" t="s">
        <v>180</v>
      </c>
      <c r="E72" s="35" t="s">
        <v>181</v>
      </c>
      <c r="F72" s="35" t="s">
        <v>203</v>
      </c>
      <c r="G72" s="119" t="s">
        <v>228</v>
      </c>
      <c r="H72" s="36" t="s">
        <v>184</v>
      </c>
      <c r="I72" s="82"/>
      <c r="J72" s="29"/>
      <c r="K72" s="110"/>
      <c r="L72" s="110"/>
      <c r="M72" s="29"/>
      <c r="N72" s="24"/>
      <c r="O72" s="111"/>
      <c r="P72" s="80"/>
      <c r="Q72" s="112"/>
    </row>
    <row r="73" spans="1:17" s="83" customFormat="1">
      <c r="A73" s="34">
        <v>1</v>
      </c>
      <c r="B73" s="34">
        <v>2</v>
      </c>
      <c r="C73" s="34">
        <v>3</v>
      </c>
      <c r="D73" s="34">
        <v>4</v>
      </c>
      <c r="E73" s="34">
        <v>5</v>
      </c>
      <c r="F73" s="34">
        <v>6</v>
      </c>
      <c r="G73" s="34">
        <v>7</v>
      </c>
      <c r="H73" s="59">
        <v>8</v>
      </c>
      <c r="I73" s="82"/>
      <c r="J73" s="29"/>
      <c r="K73" s="110"/>
      <c r="L73" s="110"/>
      <c r="M73" s="29"/>
      <c r="N73" s="24"/>
      <c r="O73" s="111"/>
      <c r="P73" s="80"/>
      <c r="Q73" s="112"/>
    </row>
    <row r="74" spans="1:17" s="83" customFormat="1">
      <c r="A74" s="64">
        <v>1</v>
      </c>
      <c r="B74" s="174" t="s">
        <v>274</v>
      </c>
      <c r="C74" s="66" t="s">
        <v>73</v>
      </c>
      <c r="D74" s="34">
        <v>346000</v>
      </c>
      <c r="E74" s="34"/>
      <c r="F74" s="122"/>
      <c r="G74" s="123"/>
      <c r="H74" s="178">
        <f>SUM(H75:H83)</f>
        <v>38650</v>
      </c>
      <c r="I74" s="82"/>
      <c r="J74" s="29"/>
      <c r="K74" s="110"/>
      <c r="L74" s="110"/>
      <c r="M74" s="29"/>
      <c r="N74" s="24"/>
      <c r="O74" s="111"/>
      <c r="P74" s="80"/>
      <c r="Q74" s="112"/>
    </row>
    <row r="75" spans="1:17" s="83" customFormat="1">
      <c r="A75" s="34"/>
      <c r="B75" s="63" t="s">
        <v>478</v>
      </c>
      <c r="C75" s="269"/>
      <c r="D75" s="64"/>
      <c r="E75" s="270" t="s">
        <v>234</v>
      </c>
      <c r="F75" s="271">
        <v>18</v>
      </c>
      <c r="G75" s="271">
        <v>711</v>
      </c>
      <c r="H75" s="155">
        <f>F75*G75</f>
        <v>12798</v>
      </c>
      <c r="I75" s="82"/>
      <c r="J75" s="29"/>
      <c r="K75" s="110"/>
      <c r="L75" s="110"/>
      <c r="M75" s="29"/>
      <c r="N75" s="24"/>
      <c r="O75" s="111"/>
      <c r="P75" s="80"/>
      <c r="Q75" s="112"/>
    </row>
    <row r="76" spans="1:17" s="83" customFormat="1">
      <c r="A76" s="34"/>
      <c r="B76" s="63" t="s">
        <v>479</v>
      </c>
      <c r="C76" s="269"/>
      <c r="D76" s="64"/>
      <c r="E76" s="270" t="s">
        <v>234</v>
      </c>
      <c r="F76" s="271">
        <v>18</v>
      </c>
      <c r="G76" s="271">
        <v>250</v>
      </c>
      <c r="H76" s="155">
        <f t="shared" ref="H76:H83" si="0">F76*G76</f>
        <v>4500</v>
      </c>
      <c r="I76" s="82"/>
      <c r="J76" s="29"/>
      <c r="K76" s="110"/>
      <c r="L76" s="110"/>
      <c r="M76" s="29"/>
      <c r="N76" s="24"/>
      <c r="O76" s="111"/>
      <c r="P76" s="80"/>
      <c r="Q76" s="112"/>
    </row>
    <row r="77" spans="1:17" s="83" customFormat="1">
      <c r="A77" s="34"/>
      <c r="B77" s="63" t="s">
        <v>480</v>
      </c>
      <c r="C77" s="269"/>
      <c r="D77" s="64"/>
      <c r="E77" s="270" t="s">
        <v>234</v>
      </c>
      <c r="F77" s="271">
        <v>19.2</v>
      </c>
      <c r="G77" s="271">
        <v>15</v>
      </c>
      <c r="H77" s="155">
        <f t="shared" si="0"/>
        <v>288</v>
      </c>
      <c r="I77" s="82"/>
      <c r="J77" s="29"/>
      <c r="K77" s="110"/>
      <c r="L77" s="110"/>
      <c r="M77" s="29"/>
      <c r="N77" s="24"/>
      <c r="O77" s="111"/>
      <c r="P77" s="80"/>
      <c r="Q77" s="112"/>
    </row>
    <row r="78" spans="1:17" s="83" customFormat="1">
      <c r="A78" s="34"/>
      <c r="B78" s="63" t="s">
        <v>481</v>
      </c>
      <c r="C78" s="269"/>
      <c r="D78" s="64"/>
      <c r="E78" s="270" t="s">
        <v>234</v>
      </c>
      <c r="F78" s="271">
        <v>17</v>
      </c>
      <c r="G78" s="271">
        <v>110</v>
      </c>
      <c r="H78" s="155">
        <f t="shared" si="0"/>
        <v>1870</v>
      </c>
      <c r="I78" s="82"/>
      <c r="J78" s="29"/>
      <c r="K78" s="110"/>
      <c r="L78" s="110"/>
      <c r="M78" s="29"/>
      <c r="N78" s="24"/>
      <c r="O78" s="111"/>
      <c r="P78" s="80"/>
      <c r="Q78" s="112"/>
    </row>
    <row r="79" spans="1:17" s="83" customFormat="1">
      <c r="A79" s="34"/>
      <c r="B79" s="63" t="s">
        <v>482</v>
      </c>
      <c r="C79" s="269"/>
      <c r="D79" s="64"/>
      <c r="E79" s="270" t="s">
        <v>234</v>
      </c>
      <c r="F79" s="271">
        <v>17</v>
      </c>
      <c r="G79" s="271">
        <v>300</v>
      </c>
      <c r="H79" s="155">
        <f t="shared" si="0"/>
        <v>5100</v>
      </c>
      <c r="I79" s="82"/>
      <c r="J79" s="29"/>
      <c r="K79" s="110"/>
      <c r="L79" s="110"/>
      <c r="M79" s="29"/>
      <c r="N79" s="24"/>
      <c r="O79" s="111"/>
      <c r="P79" s="80"/>
      <c r="Q79" s="112"/>
    </row>
    <row r="80" spans="1:17" s="83" customFormat="1" ht="15">
      <c r="A80" s="34"/>
      <c r="B80" s="272" t="s">
        <v>483</v>
      </c>
      <c r="C80" s="273"/>
      <c r="D80" s="64"/>
      <c r="E80" s="270" t="s">
        <v>234</v>
      </c>
      <c r="F80" s="271">
        <v>18</v>
      </c>
      <c r="G80" s="271">
        <v>50</v>
      </c>
      <c r="H80" s="155">
        <f t="shared" si="0"/>
        <v>900</v>
      </c>
      <c r="I80" s="82"/>
      <c r="J80" s="29"/>
      <c r="K80" s="110"/>
      <c r="L80" s="110"/>
      <c r="M80" s="29"/>
      <c r="N80" s="24"/>
      <c r="O80" s="111"/>
      <c r="P80" s="80"/>
      <c r="Q80" s="112"/>
    </row>
    <row r="81" spans="1:17" s="83" customFormat="1">
      <c r="A81" s="34"/>
      <c r="B81" s="274" t="s">
        <v>484</v>
      </c>
      <c r="C81" s="269"/>
      <c r="D81" s="64"/>
      <c r="E81" s="34" t="s">
        <v>234</v>
      </c>
      <c r="F81" s="271">
        <v>18</v>
      </c>
      <c r="G81" s="139">
        <v>600</v>
      </c>
      <c r="H81" s="155">
        <f t="shared" si="0"/>
        <v>10800</v>
      </c>
      <c r="I81" s="82"/>
      <c r="J81" s="29"/>
      <c r="K81" s="110"/>
      <c r="L81" s="110"/>
      <c r="M81" s="29"/>
      <c r="N81" s="24"/>
      <c r="O81" s="111"/>
      <c r="P81" s="80"/>
      <c r="Q81" s="112"/>
    </row>
    <row r="82" spans="1:17" s="83" customFormat="1">
      <c r="A82" s="34"/>
      <c r="B82" s="274" t="s">
        <v>485</v>
      </c>
      <c r="C82" s="269"/>
      <c r="D82" s="64"/>
      <c r="E82" s="34" t="s">
        <v>234</v>
      </c>
      <c r="F82" s="271">
        <v>18</v>
      </c>
      <c r="G82" s="139">
        <v>33</v>
      </c>
      <c r="H82" s="155">
        <f t="shared" si="0"/>
        <v>594</v>
      </c>
      <c r="I82" s="82"/>
      <c r="J82" s="29"/>
      <c r="K82" s="110"/>
      <c r="L82" s="110"/>
      <c r="M82" s="29"/>
      <c r="N82" s="24"/>
      <c r="O82" s="111"/>
      <c r="P82" s="80"/>
      <c r="Q82" s="112"/>
    </row>
    <row r="83" spans="1:17" s="83" customFormat="1">
      <c r="A83" s="34"/>
      <c r="B83" s="274" t="s">
        <v>486</v>
      </c>
      <c r="C83" s="269"/>
      <c r="D83" s="64"/>
      <c r="E83" s="34" t="s">
        <v>234</v>
      </c>
      <c r="F83" s="271">
        <v>18</v>
      </c>
      <c r="G83" s="139">
        <v>100</v>
      </c>
      <c r="H83" s="155">
        <f t="shared" si="0"/>
        <v>1800</v>
      </c>
      <c r="I83" s="82"/>
      <c r="J83" s="29"/>
      <c r="K83" s="110"/>
      <c r="L83" s="110"/>
      <c r="M83" s="29"/>
      <c r="N83" s="24"/>
      <c r="O83" s="111"/>
      <c r="P83" s="80"/>
      <c r="Q83" s="112"/>
    </row>
    <row r="84" spans="1:17" s="83" customFormat="1">
      <c r="A84" s="73"/>
      <c r="B84" s="100" t="s">
        <v>188</v>
      </c>
      <c r="C84" s="100"/>
      <c r="D84" s="101"/>
      <c r="E84" s="73"/>
      <c r="F84" s="102"/>
      <c r="G84" s="102"/>
      <c r="H84" s="180">
        <f>H74</f>
        <v>38650</v>
      </c>
      <c r="I84" s="82"/>
      <c r="J84" s="29"/>
      <c r="K84" s="110"/>
      <c r="L84" s="110"/>
      <c r="M84" s="29"/>
      <c r="N84" s="24"/>
      <c r="O84" s="111"/>
      <c r="P84" s="80"/>
      <c r="Q84" s="112"/>
    </row>
    <row r="85" spans="1:17" s="83" customFormat="1">
      <c r="A85" s="29"/>
      <c r="B85" s="25"/>
      <c r="C85" s="25"/>
      <c r="D85" s="108"/>
      <c r="E85" s="25"/>
      <c r="F85" s="109"/>
      <c r="G85" s="109"/>
      <c r="H85" s="81"/>
      <c r="I85" s="82"/>
      <c r="J85" s="29"/>
      <c r="K85" s="110"/>
      <c r="L85" s="110"/>
      <c r="M85" s="29"/>
      <c r="N85" s="24"/>
      <c r="O85" s="111"/>
      <c r="P85" s="80"/>
      <c r="Q85" s="112"/>
    </row>
    <row r="86" spans="1:17">
      <c r="A86" s="24"/>
      <c r="I86" s="126"/>
      <c r="J86" s="28"/>
      <c r="K86" s="28"/>
    </row>
    <row r="87" spans="1:17">
      <c r="A87" s="148" t="s">
        <v>293</v>
      </c>
      <c r="B87" s="118"/>
      <c r="C87" s="118"/>
      <c r="D87" s="118"/>
      <c r="E87" s="118"/>
      <c r="F87" s="149"/>
      <c r="G87" s="149"/>
      <c r="H87" s="150">
        <f>H15+H24+H31+H39+H61+H68+H46+H84</f>
        <v>5727539</v>
      </c>
      <c r="I87" s="28"/>
      <c r="J87" s="28"/>
      <c r="K87" s="28"/>
    </row>
    <row r="88" spans="1:17">
      <c r="A88" s="118"/>
      <c r="B88" s="118"/>
      <c r="C88" s="118"/>
      <c r="D88" s="118"/>
      <c r="E88" s="118"/>
      <c r="F88" s="149"/>
      <c r="G88" s="149"/>
      <c r="H88" s="181"/>
      <c r="I88" s="28"/>
      <c r="J88" s="28"/>
      <c r="K88" s="28"/>
    </row>
  </sheetData>
  <mergeCells count="11">
    <mergeCell ref="A14:A15"/>
    <mergeCell ref="A17:H17"/>
    <mergeCell ref="A26:H26"/>
    <mergeCell ref="A33:H33"/>
    <mergeCell ref="A63:H63"/>
    <mergeCell ref="A12:A13"/>
    <mergeCell ref="A2:H2"/>
    <mergeCell ref="A4:H4"/>
    <mergeCell ref="A5:H5"/>
    <mergeCell ref="A6:H6"/>
    <mergeCell ref="A8:H8"/>
  </mergeCells>
  <hyperlinks>
    <hyperlink ref="B80" r:id="rId1" display="https://kancelar24.ru/catalog/goods/klej-karandash2/222282/"/>
  </hyperlinks>
  <pageMargins left="0.7" right="0.7" top="0.28000000000000003" bottom="0.27" header="0.3" footer="0.3"/>
  <pageSetup paperSize="9" scale="70" orientation="portrait" r:id="rId2"/>
  <rowBreaks count="1" manualBreakCount="1">
    <brk id="62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84"/>
  <sheetViews>
    <sheetView view="pageBreakPreview" topLeftCell="A16" zoomScaleNormal="100" zoomScaleSheetLayoutView="100" workbookViewId="0">
      <selection activeCell="A49" sqref="A49:XFD55"/>
    </sheetView>
  </sheetViews>
  <sheetFormatPr defaultRowHeight="12.75"/>
  <cols>
    <col min="1" max="1" width="3.5703125" style="28" customWidth="1"/>
    <col min="2" max="2" width="50" style="28" customWidth="1"/>
    <col min="3" max="3" width="9.7109375" style="28" customWidth="1"/>
    <col min="4" max="4" width="10" style="28" customWidth="1"/>
    <col min="5" max="5" width="11.7109375" style="28" customWidth="1"/>
    <col min="6" max="7" width="11.85546875" style="151" customWidth="1"/>
    <col min="8" max="8" width="15.140625" style="152" customWidth="1"/>
    <col min="9" max="9" width="9.140625" style="27"/>
    <col min="10" max="10" width="10.85546875" style="27" bestFit="1" customWidth="1"/>
    <col min="11" max="11" width="9.140625" style="27"/>
    <col min="12" max="256" width="9.140625" style="28"/>
    <col min="257" max="257" width="3.5703125" style="28" customWidth="1"/>
    <col min="258" max="258" width="50" style="28" customWidth="1"/>
    <col min="259" max="259" width="9.7109375" style="28" customWidth="1"/>
    <col min="260" max="260" width="10" style="28" customWidth="1"/>
    <col min="261" max="261" width="11.7109375" style="28" customWidth="1"/>
    <col min="262" max="263" width="11.85546875" style="28" customWidth="1"/>
    <col min="264" max="264" width="15.140625" style="28" customWidth="1"/>
    <col min="265" max="265" width="9.140625" style="28"/>
    <col min="266" max="266" width="10.85546875" style="28" bestFit="1" customWidth="1"/>
    <col min="267" max="512" width="9.140625" style="28"/>
    <col min="513" max="513" width="3.5703125" style="28" customWidth="1"/>
    <col min="514" max="514" width="50" style="28" customWidth="1"/>
    <col min="515" max="515" width="9.7109375" style="28" customWidth="1"/>
    <col min="516" max="516" width="10" style="28" customWidth="1"/>
    <col min="517" max="517" width="11.7109375" style="28" customWidth="1"/>
    <col min="518" max="519" width="11.85546875" style="28" customWidth="1"/>
    <col min="520" max="520" width="15.140625" style="28" customWidth="1"/>
    <col min="521" max="521" width="9.140625" style="28"/>
    <col min="522" max="522" width="10.85546875" style="28" bestFit="1" customWidth="1"/>
    <col min="523" max="768" width="9.140625" style="28"/>
    <col min="769" max="769" width="3.5703125" style="28" customWidth="1"/>
    <col min="770" max="770" width="50" style="28" customWidth="1"/>
    <col min="771" max="771" width="9.7109375" style="28" customWidth="1"/>
    <col min="772" max="772" width="10" style="28" customWidth="1"/>
    <col min="773" max="773" width="11.7109375" style="28" customWidth="1"/>
    <col min="774" max="775" width="11.85546875" style="28" customWidth="1"/>
    <col min="776" max="776" width="15.140625" style="28" customWidth="1"/>
    <col min="777" max="777" width="9.140625" style="28"/>
    <col min="778" max="778" width="10.85546875" style="28" bestFit="1" customWidth="1"/>
    <col min="779" max="1024" width="9.140625" style="28"/>
    <col min="1025" max="1025" width="3.5703125" style="28" customWidth="1"/>
    <col min="1026" max="1026" width="50" style="28" customWidth="1"/>
    <col min="1027" max="1027" width="9.7109375" style="28" customWidth="1"/>
    <col min="1028" max="1028" width="10" style="28" customWidth="1"/>
    <col min="1029" max="1029" width="11.7109375" style="28" customWidth="1"/>
    <col min="1030" max="1031" width="11.85546875" style="28" customWidth="1"/>
    <col min="1032" max="1032" width="15.140625" style="28" customWidth="1"/>
    <col min="1033" max="1033" width="9.140625" style="28"/>
    <col min="1034" max="1034" width="10.85546875" style="28" bestFit="1" customWidth="1"/>
    <col min="1035" max="1280" width="9.140625" style="28"/>
    <col min="1281" max="1281" width="3.5703125" style="28" customWidth="1"/>
    <col min="1282" max="1282" width="50" style="28" customWidth="1"/>
    <col min="1283" max="1283" width="9.7109375" style="28" customWidth="1"/>
    <col min="1284" max="1284" width="10" style="28" customWidth="1"/>
    <col min="1285" max="1285" width="11.7109375" style="28" customWidth="1"/>
    <col min="1286" max="1287" width="11.85546875" style="28" customWidth="1"/>
    <col min="1288" max="1288" width="15.140625" style="28" customWidth="1"/>
    <col min="1289" max="1289" width="9.140625" style="28"/>
    <col min="1290" max="1290" width="10.85546875" style="28" bestFit="1" customWidth="1"/>
    <col min="1291" max="1536" width="9.140625" style="28"/>
    <col min="1537" max="1537" width="3.5703125" style="28" customWidth="1"/>
    <col min="1538" max="1538" width="50" style="28" customWidth="1"/>
    <col min="1539" max="1539" width="9.7109375" style="28" customWidth="1"/>
    <col min="1540" max="1540" width="10" style="28" customWidth="1"/>
    <col min="1541" max="1541" width="11.7109375" style="28" customWidth="1"/>
    <col min="1542" max="1543" width="11.85546875" style="28" customWidth="1"/>
    <col min="1544" max="1544" width="15.140625" style="28" customWidth="1"/>
    <col min="1545" max="1545" width="9.140625" style="28"/>
    <col min="1546" max="1546" width="10.85546875" style="28" bestFit="1" customWidth="1"/>
    <col min="1547" max="1792" width="9.140625" style="28"/>
    <col min="1793" max="1793" width="3.5703125" style="28" customWidth="1"/>
    <col min="1794" max="1794" width="50" style="28" customWidth="1"/>
    <col min="1795" max="1795" width="9.7109375" style="28" customWidth="1"/>
    <col min="1796" max="1796" width="10" style="28" customWidth="1"/>
    <col min="1797" max="1797" width="11.7109375" style="28" customWidth="1"/>
    <col min="1798" max="1799" width="11.85546875" style="28" customWidth="1"/>
    <col min="1800" max="1800" width="15.140625" style="28" customWidth="1"/>
    <col min="1801" max="1801" width="9.140625" style="28"/>
    <col min="1802" max="1802" width="10.85546875" style="28" bestFit="1" customWidth="1"/>
    <col min="1803" max="2048" width="9.140625" style="28"/>
    <col min="2049" max="2049" width="3.5703125" style="28" customWidth="1"/>
    <col min="2050" max="2050" width="50" style="28" customWidth="1"/>
    <col min="2051" max="2051" width="9.7109375" style="28" customWidth="1"/>
    <col min="2052" max="2052" width="10" style="28" customWidth="1"/>
    <col min="2053" max="2053" width="11.7109375" style="28" customWidth="1"/>
    <col min="2054" max="2055" width="11.85546875" style="28" customWidth="1"/>
    <col min="2056" max="2056" width="15.140625" style="28" customWidth="1"/>
    <col min="2057" max="2057" width="9.140625" style="28"/>
    <col min="2058" max="2058" width="10.85546875" style="28" bestFit="1" customWidth="1"/>
    <col min="2059" max="2304" width="9.140625" style="28"/>
    <col min="2305" max="2305" width="3.5703125" style="28" customWidth="1"/>
    <col min="2306" max="2306" width="50" style="28" customWidth="1"/>
    <col min="2307" max="2307" width="9.7109375" style="28" customWidth="1"/>
    <col min="2308" max="2308" width="10" style="28" customWidth="1"/>
    <col min="2309" max="2309" width="11.7109375" style="28" customWidth="1"/>
    <col min="2310" max="2311" width="11.85546875" style="28" customWidth="1"/>
    <col min="2312" max="2312" width="15.140625" style="28" customWidth="1"/>
    <col min="2313" max="2313" width="9.140625" style="28"/>
    <col min="2314" max="2314" width="10.85546875" style="28" bestFit="1" customWidth="1"/>
    <col min="2315" max="2560" width="9.140625" style="28"/>
    <col min="2561" max="2561" width="3.5703125" style="28" customWidth="1"/>
    <col min="2562" max="2562" width="50" style="28" customWidth="1"/>
    <col min="2563" max="2563" width="9.7109375" style="28" customWidth="1"/>
    <col min="2564" max="2564" width="10" style="28" customWidth="1"/>
    <col min="2565" max="2565" width="11.7109375" style="28" customWidth="1"/>
    <col min="2566" max="2567" width="11.85546875" style="28" customWidth="1"/>
    <col min="2568" max="2568" width="15.140625" style="28" customWidth="1"/>
    <col min="2569" max="2569" width="9.140625" style="28"/>
    <col min="2570" max="2570" width="10.85546875" style="28" bestFit="1" customWidth="1"/>
    <col min="2571" max="2816" width="9.140625" style="28"/>
    <col min="2817" max="2817" width="3.5703125" style="28" customWidth="1"/>
    <col min="2818" max="2818" width="50" style="28" customWidth="1"/>
    <col min="2819" max="2819" width="9.7109375" style="28" customWidth="1"/>
    <col min="2820" max="2820" width="10" style="28" customWidth="1"/>
    <col min="2821" max="2821" width="11.7109375" style="28" customWidth="1"/>
    <col min="2822" max="2823" width="11.85546875" style="28" customWidth="1"/>
    <col min="2824" max="2824" width="15.140625" style="28" customWidth="1"/>
    <col min="2825" max="2825" width="9.140625" style="28"/>
    <col min="2826" max="2826" width="10.85546875" style="28" bestFit="1" customWidth="1"/>
    <col min="2827" max="3072" width="9.140625" style="28"/>
    <col min="3073" max="3073" width="3.5703125" style="28" customWidth="1"/>
    <col min="3074" max="3074" width="50" style="28" customWidth="1"/>
    <col min="3075" max="3075" width="9.7109375" style="28" customWidth="1"/>
    <col min="3076" max="3076" width="10" style="28" customWidth="1"/>
    <col min="3077" max="3077" width="11.7109375" style="28" customWidth="1"/>
    <col min="3078" max="3079" width="11.85546875" style="28" customWidth="1"/>
    <col min="3080" max="3080" width="15.140625" style="28" customWidth="1"/>
    <col min="3081" max="3081" width="9.140625" style="28"/>
    <col min="3082" max="3082" width="10.85546875" style="28" bestFit="1" customWidth="1"/>
    <col min="3083" max="3328" width="9.140625" style="28"/>
    <col min="3329" max="3329" width="3.5703125" style="28" customWidth="1"/>
    <col min="3330" max="3330" width="50" style="28" customWidth="1"/>
    <col min="3331" max="3331" width="9.7109375" style="28" customWidth="1"/>
    <col min="3332" max="3332" width="10" style="28" customWidth="1"/>
    <col min="3333" max="3333" width="11.7109375" style="28" customWidth="1"/>
    <col min="3334" max="3335" width="11.85546875" style="28" customWidth="1"/>
    <col min="3336" max="3336" width="15.140625" style="28" customWidth="1"/>
    <col min="3337" max="3337" width="9.140625" style="28"/>
    <col min="3338" max="3338" width="10.85546875" style="28" bestFit="1" customWidth="1"/>
    <col min="3339" max="3584" width="9.140625" style="28"/>
    <col min="3585" max="3585" width="3.5703125" style="28" customWidth="1"/>
    <col min="3586" max="3586" width="50" style="28" customWidth="1"/>
    <col min="3587" max="3587" width="9.7109375" style="28" customWidth="1"/>
    <col min="3588" max="3588" width="10" style="28" customWidth="1"/>
    <col min="3589" max="3589" width="11.7109375" style="28" customWidth="1"/>
    <col min="3590" max="3591" width="11.85546875" style="28" customWidth="1"/>
    <col min="3592" max="3592" width="15.140625" style="28" customWidth="1"/>
    <col min="3593" max="3593" width="9.140625" style="28"/>
    <col min="3594" max="3594" width="10.85546875" style="28" bestFit="1" customWidth="1"/>
    <col min="3595" max="3840" width="9.140625" style="28"/>
    <col min="3841" max="3841" width="3.5703125" style="28" customWidth="1"/>
    <col min="3842" max="3842" width="50" style="28" customWidth="1"/>
    <col min="3843" max="3843" width="9.7109375" style="28" customWidth="1"/>
    <col min="3844" max="3844" width="10" style="28" customWidth="1"/>
    <col min="3845" max="3845" width="11.7109375" style="28" customWidth="1"/>
    <col min="3846" max="3847" width="11.85546875" style="28" customWidth="1"/>
    <col min="3848" max="3848" width="15.140625" style="28" customWidth="1"/>
    <col min="3849" max="3849" width="9.140625" style="28"/>
    <col min="3850" max="3850" width="10.85546875" style="28" bestFit="1" customWidth="1"/>
    <col min="3851" max="4096" width="9.140625" style="28"/>
    <col min="4097" max="4097" width="3.5703125" style="28" customWidth="1"/>
    <col min="4098" max="4098" width="50" style="28" customWidth="1"/>
    <col min="4099" max="4099" width="9.7109375" style="28" customWidth="1"/>
    <col min="4100" max="4100" width="10" style="28" customWidth="1"/>
    <col min="4101" max="4101" width="11.7109375" style="28" customWidth="1"/>
    <col min="4102" max="4103" width="11.85546875" style="28" customWidth="1"/>
    <col min="4104" max="4104" width="15.140625" style="28" customWidth="1"/>
    <col min="4105" max="4105" width="9.140625" style="28"/>
    <col min="4106" max="4106" width="10.85546875" style="28" bestFit="1" customWidth="1"/>
    <col min="4107" max="4352" width="9.140625" style="28"/>
    <col min="4353" max="4353" width="3.5703125" style="28" customWidth="1"/>
    <col min="4354" max="4354" width="50" style="28" customWidth="1"/>
    <col min="4355" max="4355" width="9.7109375" style="28" customWidth="1"/>
    <col min="4356" max="4356" width="10" style="28" customWidth="1"/>
    <col min="4357" max="4357" width="11.7109375" style="28" customWidth="1"/>
    <col min="4358" max="4359" width="11.85546875" style="28" customWidth="1"/>
    <col min="4360" max="4360" width="15.140625" style="28" customWidth="1"/>
    <col min="4361" max="4361" width="9.140625" style="28"/>
    <col min="4362" max="4362" width="10.85546875" style="28" bestFit="1" customWidth="1"/>
    <col min="4363" max="4608" width="9.140625" style="28"/>
    <col min="4609" max="4609" width="3.5703125" style="28" customWidth="1"/>
    <col min="4610" max="4610" width="50" style="28" customWidth="1"/>
    <col min="4611" max="4611" width="9.7109375" style="28" customWidth="1"/>
    <col min="4612" max="4612" width="10" style="28" customWidth="1"/>
    <col min="4613" max="4613" width="11.7109375" style="28" customWidth="1"/>
    <col min="4614" max="4615" width="11.85546875" style="28" customWidth="1"/>
    <col min="4616" max="4616" width="15.140625" style="28" customWidth="1"/>
    <col min="4617" max="4617" width="9.140625" style="28"/>
    <col min="4618" max="4618" width="10.85546875" style="28" bestFit="1" customWidth="1"/>
    <col min="4619" max="4864" width="9.140625" style="28"/>
    <col min="4865" max="4865" width="3.5703125" style="28" customWidth="1"/>
    <col min="4866" max="4866" width="50" style="28" customWidth="1"/>
    <col min="4867" max="4867" width="9.7109375" style="28" customWidth="1"/>
    <col min="4868" max="4868" width="10" style="28" customWidth="1"/>
    <col min="4869" max="4869" width="11.7109375" style="28" customWidth="1"/>
    <col min="4870" max="4871" width="11.85546875" style="28" customWidth="1"/>
    <col min="4872" max="4872" width="15.140625" style="28" customWidth="1"/>
    <col min="4873" max="4873" width="9.140625" style="28"/>
    <col min="4874" max="4874" width="10.85546875" style="28" bestFit="1" customWidth="1"/>
    <col min="4875" max="5120" width="9.140625" style="28"/>
    <col min="5121" max="5121" width="3.5703125" style="28" customWidth="1"/>
    <col min="5122" max="5122" width="50" style="28" customWidth="1"/>
    <col min="5123" max="5123" width="9.7109375" style="28" customWidth="1"/>
    <col min="5124" max="5124" width="10" style="28" customWidth="1"/>
    <col min="5125" max="5125" width="11.7109375" style="28" customWidth="1"/>
    <col min="5126" max="5127" width="11.85546875" style="28" customWidth="1"/>
    <col min="5128" max="5128" width="15.140625" style="28" customWidth="1"/>
    <col min="5129" max="5129" width="9.140625" style="28"/>
    <col min="5130" max="5130" width="10.85546875" style="28" bestFit="1" customWidth="1"/>
    <col min="5131" max="5376" width="9.140625" style="28"/>
    <col min="5377" max="5377" width="3.5703125" style="28" customWidth="1"/>
    <col min="5378" max="5378" width="50" style="28" customWidth="1"/>
    <col min="5379" max="5379" width="9.7109375" style="28" customWidth="1"/>
    <col min="5380" max="5380" width="10" style="28" customWidth="1"/>
    <col min="5381" max="5381" width="11.7109375" style="28" customWidth="1"/>
    <col min="5382" max="5383" width="11.85546875" style="28" customWidth="1"/>
    <col min="5384" max="5384" width="15.140625" style="28" customWidth="1"/>
    <col min="5385" max="5385" width="9.140625" style="28"/>
    <col min="5386" max="5386" width="10.85546875" style="28" bestFit="1" customWidth="1"/>
    <col min="5387" max="5632" width="9.140625" style="28"/>
    <col min="5633" max="5633" width="3.5703125" style="28" customWidth="1"/>
    <col min="5634" max="5634" width="50" style="28" customWidth="1"/>
    <col min="5635" max="5635" width="9.7109375" style="28" customWidth="1"/>
    <col min="5636" max="5636" width="10" style="28" customWidth="1"/>
    <col min="5637" max="5637" width="11.7109375" style="28" customWidth="1"/>
    <col min="5638" max="5639" width="11.85546875" style="28" customWidth="1"/>
    <col min="5640" max="5640" width="15.140625" style="28" customWidth="1"/>
    <col min="5641" max="5641" width="9.140625" style="28"/>
    <col min="5642" max="5642" width="10.85546875" style="28" bestFit="1" customWidth="1"/>
    <col min="5643" max="5888" width="9.140625" style="28"/>
    <col min="5889" max="5889" width="3.5703125" style="28" customWidth="1"/>
    <col min="5890" max="5890" width="50" style="28" customWidth="1"/>
    <col min="5891" max="5891" width="9.7109375" style="28" customWidth="1"/>
    <col min="5892" max="5892" width="10" style="28" customWidth="1"/>
    <col min="5893" max="5893" width="11.7109375" style="28" customWidth="1"/>
    <col min="5894" max="5895" width="11.85546875" style="28" customWidth="1"/>
    <col min="5896" max="5896" width="15.140625" style="28" customWidth="1"/>
    <col min="5897" max="5897" width="9.140625" style="28"/>
    <col min="5898" max="5898" width="10.85546875" style="28" bestFit="1" customWidth="1"/>
    <col min="5899" max="6144" width="9.140625" style="28"/>
    <col min="6145" max="6145" width="3.5703125" style="28" customWidth="1"/>
    <col min="6146" max="6146" width="50" style="28" customWidth="1"/>
    <col min="6147" max="6147" width="9.7109375" style="28" customWidth="1"/>
    <col min="6148" max="6148" width="10" style="28" customWidth="1"/>
    <col min="6149" max="6149" width="11.7109375" style="28" customWidth="1"/>
    <col min="6150" max="6151" width="11.85546875" style="28" customWidth="1"/>
    <col min="6152" max="6152" width="15.140625" style="28" customWidth="1"/>
    <col min="6153" max="6153" width="9.140625" style="28"/>
    <col min="6154" max="6154" width="10.85546875" style="28" bestFit="1" customWidth="1"/>
    <col min="6155" max="6400" width="9.140625" style="28"/>
    <col min="6401" max="6401" width="3.5703125" style="28" customWidth="1"/>
    <col min="6402" max="6402" width="50" style="28" customWidth="1"/>
    <col min="6403" max="6403" width="9.7109375" style="28" customWidth="1"/>
    <col min="6404" max="6404" width="10" style="28" customWidth="1"/>
    <col min="6405" max="6405" width="11.7109375" style="28" customWidth="1"/>
    <col min="6406" max="6407" width="11.85546875" style="28" customWidth="1"/>
    <col min="6408" max="6408" width="15.140625" style="28" customWidth="1"/>
    <col min="6409" max="6409" width="9.140625" style="28"/>
    <col min="6410" max="6410" width="10.85546875" style="28" bestFit="1" customWidth="1"/>
    <col min="6411" max="6656" width="9.140625" style="28"/>
    <col min="6657" max="6657" width="3.5703125" style="28" customWidth="1"/>
    <col min="6658" max="6658" width="50" style="28" customWidth="1"/>
    <col min="6659" max="6659" width="9.7109375" style="28" customWidth="1"/>
    <col min="6660" max="6660" width="10" style="28" customWidth="1"/>
    <col min="6661" max="6661" width="11.7109375" style="28" customWidth="1"/>
    <col min="6662" max="6663" width="11.85546875" style="28" customWidth="1"/>
    <col min="6664" max="6664" width="15.140625" style="28" customWidth="1"/>
    <col min="6665" max="6665" width="9.140625" style="28"/>
    <col min="6666" max="6666" width="10.85546875" style="28" bestFit="1" customWidth="1"/>
    <col min="6667" max="6912" width="9.140625" style="28"/>
    <col min="6913" max="6913" width="3.5703125" style="28" customWidth="1"/>
    <col min="6914" max="6914" width="50" style="28" customWidth="1"/>
    <col min="6915" max="6915" width="9.7109375" style="28" customWidth="1"/>
    <col min="6916" max="6916" width="10" style="28" customWidth="1"/>
    <col min="6917" max="6917" width="11.7109375" style="28" customWidth="1"/>
    <col min="6918" max="6919" width="11.85546875" style="28" customWidth="1"/>
    <col min="6920" max="6920" width="15.140625" style="28" customWidth="1"/>
    <col min="6921" max="6921" width="9.140625" style="28"/>
    <col min="6922" max="6922" width="10.85546875" style="28" bestFit="1" customWidth="1"/>
    <col min="6923" max="7168" width="9.140625" style="28"/>
    <col min="7169" max="7169" width="3.5703125" style="28" customWidth="1"/>
    <col min="7170" max="7170" width="50" style="28" customWidth="1"/>
    <col min="7171" max="7171" width="9.7109375" style="28" customWidth="1"/>
    <col min="7172" max="7172" width="10" style="28" customWidth="1"/>
    <col min="7173" max="7173" width="11.7109375" style="28" customWidth="1"/>
    <col min="7174" max="7175" width="11.85546875" style="28" customWidth="1"/>
    <col min="7176" max="7176" width="15.140625" style="28" customWidth="1"/>
    <col min="7177" max="7177" width="9.140625" style="28"/>
    <col min="7178" max="7178" width="10.85546875" style="28" bestFit="1" customWidth="1"/>
    <col min="7179" max="7424" width="9.140625" style="28"/>
    <col min="7425" max="7425" width="3.5703125" style="28" customWidth="1"/>
    <col min="7426" max="7426" width="50" style="28" customWidth="1"/>
    <col min="7427" max="7427" width="9.7109375" style="28" customWidth="1"/>
    <col min="7428" max="7428" width="10" style="28" customWidth="1"/>
    <col min="7429" max="7429" width="11.7109375" style="28" customWidth="1"/>
    <col min="7430" max="7431" width="11.85546875" style="28" customWidth="1"/>
    <col min="7432" max="7432" width="15.140625" style="28" customWidth="1"/>
    <col min="7433" max="7433" width="9.140625" style="28"/>
    <col min="7434" max="7434" width="10.85546875" style="28" bestFit="1" customWidth="1"/>
    <col min="7435" max="7680" width="9.140625" style="28"/>
    <col min="7681" max="7681" width="3.5703125" style="28" customWidth="1"/>
    <col min="7682" max="7682" width="50" style="28" customWidth="1"/>
    <col min="7683" max="7683" width="9.7109375" style="28" customWidth="1"/>
    <col min="7684" max="7684" width="10" style="28" customWidth="1"/>
    <col min="7685" max="7685" width="11.7109375" style="28" customWidth="1"/>
    <col min="7686" max="7687" width="11.85546875" style="28" customWidth="1"/>
    <col min="7688" max="7688" width="15.140625" style="28" customWidth="1"/>
    <col min="7689" max="7689" width="9.140625" style="28"/>
    <col min="7690" max="7690" width="10.85546875" style="28" bestFit="1" customWidth="1"/>
    <col min="7691" max="7936" width="9.140625" style="28"/>
    <col min="7937" max="7937" width="3.5703125" style="28" customWidth="1"/>
    <col min="7938" max="7938" width="50" style="28" customWidth="1"/>
    <col min="7939" max="7939" width="9.7109375" style="28" customWidth="1"/>
    <col min="7940" max="7940" width="10" style="28" customWidth="1"/>
    <col min="7941" max="7941" width="11.7109375" style="28" customWidth="1"/>
    <col min="7942" max="7943" width="11.85546875" style="28" customWidth="1"/>
    <col min="7944" max="7944" width="15.140625" style="28" customWidth="1"/>
    <col min="7945" max="7945" width="9.140625" style="28"/>
    <col min="7946" max="7946" width="10.85546875" style="28" bestFit="1" customWidth="1"/>
    <col min="7947" max="8192" width="9.140625" style="28"/>
    <col min="8193" max="8193" width="3.5703125" style="28" customWidth="1"/>
    <col min="8194" max="8194" width="50" style="28" customWidth="1"/>
    <col min="8195" max="8195" width="9.7109375" style="28" customWidth="1"/>
    <col min="8196" max="8196" width="10" style="28" customWidth="1"/>
    <col min="8197" max="8197" width="11.7109375" style="28" customWidth="1"/>
    <col min="8198" max="8199" width="11.85546875" style="28" customWidth="1"/>
    <col min="8200" max="8200" width="15.140625" style="28" customWidth="1"/>
    <col min="8201" max="8201" width="9.140625" style="28"/>
    <col min="8202" max="8202" width="10.85546875" style="28" bestFit="1" customWidth="1"/>
    <col min="8203" max="8448" width="9.140625" style="28"/>
    <col min="8449" max="8449" width="3.5703125" style="28" customWidth="1"/>
    <col min="8450" max="8450" width="50" style="28" customWidth="1"/>
    <col min="8451" max="8451" width="9.7109375" style="28" customWidth="1"/>
    <col min="8452" max="8452" width="10" style="28" customWidth="1"/>
    <col min="8453" max="8453" width="11.7109375" style="28" customWidth="1"/>
    <col min="8454" max="8455" width="11.85546875" style="28" customWidth="1"/>
    <col min="8456" max="8456" width="15.140625" style="28" customWidth="1"/>
    <col min="8457" max="8457" width="9.140625" style="28"/>
    <col min="8458" max="8458" width="10.85546875" style="28" bestFit="1" customWidth="1"/>
    <col min="8459" max="8704" width="9.140625" style="28"/>
    <col min="8705" max="8705" width="3.5703125" style="28" customWidth="1"/>
    <col min="8706" max="8706" width="50" style="28" customWidth="1"/>
    <col min="8707" max="8707" width="9.7109375" style="28" customWidth="1"/>
    <col min="8708" max="8708" width="10" style="28" customWidth="1"/>
    <col min="8709" max="8709" width="11.7109375" style="28" customWidth="1"/>
    <col min="8710" max="8711" width="11.85546875" style="28" customWidth="1"/>
    <col min="8712" max="8712" width="15.140625" style="28" customWidth="1"/>
    <col min="8713" max="8713" width="9.140625" style="28"/>
    <col min="8714" max="8714" width="10.85546875" style="28" bestFit="1" customWidth="1"/>
    <col min="8715" max="8960" width="9.140625" style="28"/>
    <col min="8961" max="8961" width="3.5703125" style="28" customWidth="1"/>
    <col min="8962" max="8962" width="50" style="28" customWidth="1"/>
    <col min="8963" max="8963" width="9.7109375" style="28" customWidth="1"/>
    <col min="8964" max="8964" width="10" style="28" customWidth="1"/>
    <col min="8965" max="8965" width="11.7109375" style="28" customWidth="1"/>
    <col min="8966" max="8967" width="11.85546875" style="28" customWidth="1"/>
    <col min="8968" max="8968" width="15.140625" style="28" customWidth="1"/>
    <col min="8969" max="8969" width="9.140625" style="28"/>
    <col min="8970" max="8970" width="10.85546875" style="28" bestFit="1" customWidth="1"/>
    <col min="8971" max="9216" width="9.140625" style="28"/>
    <col min="9217" max="9217" width="3.5703125" style="28" customWidth="1"/>
    <col min="9218" max="9218" width="50" style="28" customWidth="1"/>
    <col min="9219" max="9219" width="9.7109375" style="28" customWidth="1"/>
    <col min="9220" max="9220" width="10" style="28" customWidth="1"/>
    <col min="9221" max="9221" width="11.7109375" style="28" customWidth="1"/>
    <col min="9222" max="9223" width="11.85546875" style="28" customWidth="1"/>
    <col min="9224" max="9224" width="15.140625" style="28" customWidth="1"/>
    <col min="9225" max="9225" width="9.140625" style="28"/>
    <col min="9226" max="9226" width="10.85546875" style="28" bestFit="1" customWidth="1"/>
    <col min="9227" max="9472" width="9.140625" style="28"/>
    <col min="9473" max="9473" width="3.5703125" style="28" customWidth="1"/>
    <col min="9474" max="9474" width="50" style="28" customWidth="1"/>
    <col min="9475" max="9475" width="9.7109375" style="28" customWidth="1"/>
    <col min="9476" max="9476" width="10" style="28" customWidth="1"/>
    <col min="9477" max="9477" width="11.7109375" style="28" customWidth="1"/>
    <col min="9478" max="9479" width="11.85546875" style="28" customWidth="1"/>
    <col min="9480" max="9480" width="15.140625" style="28" customWidth="1"/>
    <col min="9481" max="9481" width="9.140625" style="28"/>
    <col min="9482" max="9482" width="10.85546875" style="28" bestFit="1" customWidth="1"/>
    <col min="9483" max="9728" width="9.140625" style="28"/>
    <col min="9729" max="9729" width="3.5703125" style="28" customWidth="1"/>
    <col min="9730" max="9730" width="50" style="28" customWidth="1"/>
    <col min="9731" max="9731" width="9.7109375" style="28" customWidth="1"/>
    <col min="9732" max="9732" width="10" style="28" customWidth="1"/>
    <col min="9733" max="9733" width="11.7109375" style="28" customWidth="1"/>
    <col min="9734" max="9735" width="11.85546875" style="28" customWidth="1"/>
    <col min="9736" max="9736" width="15.140625" style="28" customWidth="1"/>
    <col min="9737" max="9737" width="9.140625" style="28"/>
    <col min="9738" max="9738" width="10.85546875" style="28" bestFit="1" customWidth="1"/>
    <col min="9739" max="9984" width="9.140625" style="28"/>
    <col min="9985" max="9985" width="3.5703125" style="28" customWidth="1"/>
    <col min="9986" max="9986" width="50" style="28" customWidth="1"/>
    <col min="9987" max="9987" width="9.7109375" style="28" customWidth="1"/>
    <col min="9988" max="9988" width="10" style="28" customWidth="1"/>
    <col min="9989" max="9989" width="11.7109375" style="28" customWidth="1"/>
    <col min="9990" max="9991" width="11.85546875" style="28" customWidth="1"/>
    <col min="9992" max="9992" width="15.140625" style="28" customWidth="1"/>
    <col min="9993" max="9993" width="9.140625" style="28"/>
    <col min="9994" max="9994" width="10.85546875" style="28" bestFit="1" customWidth="1"/>
    <col min="9995" max="10240" width="9.140625" style="28"/>
    <col min="10241" max="10241" width="3.5703125" style="28" customWidth="1"/>
    <col min="10242" max="10242" width="50" style="28" customWidth="1"/>
    <col min="10243" max="10243" width="9.7109375" style="28" customWidth="1"/>
    <col min="10244" max="10244" width="10" style="28" customWidth="1"/>
    <col min="10245" max="10245" width="11.7109375" style="28" customWidth="1"/>
    <col min="10246" max="10247" width="11.85546875" style="28" customWidth="1"/>
    <col min="10248" max="10248" width="15.140625" style="28" customWidth="1"/>
    <col min="10249" max="10249" width="9.140625" style="28"/>
    <col min="10250" max="10250" width="10.85546875" style="28" bestFit="1" customWidth="1"/>
    <col min="10251" max="10496" width="9.140625" style="28"/>
    <col min="10497" max="10497" width="3.5703125" style="28" customWidth="1"/>
    <col min="10498" max="10498" width="50" style="28" customWidth="1"/>
    <col min="10499" max="10499" width="9.7109375" style="28" customWidth="1"/>
    <col min="10500" max="10500" width="10" style="28" customWidth="1"/>
    <col min="10501" max="10501" width="11.7109375" style="28" customWidth="1"/>
    <col min="10502" max="10503" width="11.85546875" style="28" customWidth="1"/>
    <col min="10504" max="10504" width="15.140625" style="28" customWidth="1"/>
    <col min="10505" max="10505" width="9.140625" style="28"/>
    <col min="10506" max="10506" width="10.85546875" style="28" bestFit="1" customWidth="1"/>
    <col min="10507" max="10752" width="9.140625" style="28"/>
    <col min="10753" max="10753" width="3.5703125" style="28" customWidth="1"/>
    <col min="10754" max="10754" width="50" style="28" customWidth="1"/>
    <col min="10755" max="10755" width="9.7109375" style="28" customWidth="1"/>
    <col min="10756" max="10756" width="10" style="28" customWidth="1"/>
    <col min="10757" max="10757" width="11.7109375" style="28" customWidth="1"/>
    <col min="10758" max="10759" width="11.85546875" style="28" customWidth="1"/>
    <col min="10760" max="10760" width="15.140625" style="28" customWidth="1"/>
    <col min="10761" max="10761" width="9.140625" style="28"/>
    <col min="10762" max="10762" width="10.85546875" style="28" bestFit="1" customWidth="1"/>
    <col min="10763" max="11008" width="9.140625" style="28"/>
    <col min="11009" max="11009" width="3.5703125" style="28" customWidth="1"/>
    <col min="11010" max="11010" width="50" style="28" customWidth="1"/>
    <col min="11011" max="11011" width="9.7109375" style="28" customWidth="1"/>
    <col min="11012" max="11012" width="10" style="28" customWidth="1"/>
    <col min="11013" max="11013" width="11.7109375" style="28" customWidth="1"/>
    <col min="11014" max="11015" width="11.85546875" style="28" customWidth="1"/>
    <col min="11016" max="11016" width="15.140625" style="28" customWidth="1"/>
    <col min="11017" max="11017" width="9.140625" style="28"/>
    <col min="11018" max="11018" width="10.85546875" style="28" bestFit="1" customWidth="1"/>
    <col min="11019" max="11264" width="9.140625" style="28"/>
    <col min="11265" max="11265" width="3.5703125" style="28" customWidth="1"/>
    <col min="11266" max="11266" width="50" style="28" customWidth="1"/>
    <col min="11267" max="11267" width="9.7109375" style="28" customWidth="1"/>
    <col min="11268" max="11268" width="10" style="28" customWidth="1"/>
    <col min="11269" max="11269" width="11.7109375" style="28" customWidth="1"/>
    <col min="11270" max="11271" width="11.85546875" style="28" customWidth="1"/>
    <col min="11272" max="11272" width="15.140625" style="28" customWidth="1"/>
    <col min="11273" max="11273" width="9.140625" style="28"/>
    <col min="11274" max="11274" width="10.85546875" style="28" bestFit="1" customWidth="1"/>
    <col min="11275" max="11520" width="9.140625" style="28"/>
    <col min="11521" max="11521" width="3.5703125" style="28" customWidth="1"/>
    <col min="11522" max="11522" width="50" style="28" customWidth="1"/>
    <col min="11523" max="11523" width="9.7109375" style="28" customWidth="1"/>
    <col min="11524" max="11524" width="10" style="28" customWidth="1"/>
    <col min="11525" max="11525" width="11.7109375" style="28" customWidth="1"/>
    <col min="11526" max="11527" width="11.85546875" style="28" customWidth="1"/>
    <col min="11528" max="11528" width="15.140625" style="28" customWidth="1"/>
    <col min="11529" max="11529" width="9.140625" style="28"/>
    <col min="11530" max="11530" width="10.85546875" style="28" bestFit="1" customWidth="1"/>
    <col min="11531" max="11776" width="9.140625" style="28"/>
    <col min="11777" max="11777" width="3.5703125" style="28" customWidth="1"/>
    <col min="11778" max="11778" width="50" style="28" customWidth="1"/>
    <col min="11779" max="11779" width="9.7109375" style="28" customWidth="1"/>
    <col min="11780" max="11780" width="10" style="28" customWidth="1"/>
    <col min="11781" max="11781" width="11.7109375" style="28" customWidth="1"/>
    <col min="11782" max="11783" width="11.85546875" style="28" customWidth="1"/>
    <col min="11784" max="11784" width="15.140625" style="28" customWidth="1"/>
    <col min="11785" max="11785" width="9.140625" style="28"/>
    <col min="11786" max="11786" width="10.85546875" style="28" bestFit="1" customWidth="1"/>
    <col min="11787" max="12032" width="9.140625" style="28"/>
    <col min="12033" max="12033" width="3.5703125" style="28" customWidth="1"/>
    <col min="12034" max="12034" width="50" style="28" customWidth="1"/>
    <col min="12035" max="12035" width="9.7109375" style="28" customWidth="1"/>
    <col min="12036" max="12036" width="10" style="28" customWidth="1"/>
    <col min="12037" max="12037" width="11.7109375" style="28" customWidth="1"/>
    <col min="12038" max="12039" width="11.85546875" style="28" customWidth="1"/>
    <col min="12040" max="12040" width="15.140625" style="28" customWidth="1"/>
    <col min="12041" max="12041" width="9.140625" style="28"/>
    <col min="12042" max="12042" width="10.85546875" style="28" bestFit="1" customWidth="1"/>
    <col min="12043" max="12288" width="9.140625" style="28"/>
    <col min="12289" max="12289" width="3.5703125" style="28" customWidth="1"/>
    <col min="12290" max="12290" width="50" style="28" customWidth="1"/>
    <col min="12291" max="12291" width="9.7109375" style="28" customWidth="1"/>
    <col min="12292" max="12292" width="10" style="28" customWidth="1"/>
    <col min="12293" max="12293" width="11.7109375" style="28" customWidth="1"/>
    <col min="12294" max="12295" width="11.85546875" style="28" customWidth="1"/>
    <col min="12296" max="12296" width="15.140625" style="28" customWidth="1"/>
    <col min="12297" max="12297" width="9.140625" style="28"/>
    <col min="12298" max="12298" width="10.85546875" style="28" bestFit="1" customWidth="1"/>
    <col min="12299" max="12544" width="9.140625" style="28"/>
    <col min="12545" max="12545" width="3.5703125" style="28" customWidth="1"/>
    <col min="12546" max="12546" width="50" style="28" customWidth="1"/>
    <col min="12547" max="12547" width="9.7109375" style="28" customWidth="1"/>
    <col min="12548" max="12548" width="10" style="28" customWidth="1"/>
    <col min="12549" max="12549" width="11.7109375" style="28" customWidth="1"/>
    <col min="12550" max="12551" width="11.85546875" style="28" customWidth="1"/>
    <col min="12552" max="12552" width="15.140625" style="28" customWidth="1"/>
    <col min="12553" max="12553" width="9.140625" style="28"/>
    <col min="12554" max="12554" width="10.85546875" style="28" bestFit="1" customWidth="1"/>
    <col min="12555" max="12800" width="9.140625" style="28"/>
    <col min="12801" max="12801" width="3.5703125" style="28" customWidth="1"/>
    <col min="12802" max="12802" width="50" style="28" customWidth="1"/>
    <col min="12803" max="12803" width="9.7109375" style="28" customWidth="1"/>
    <col min="12804" max="12804" width="10" style="28" customWidth="1"/>
    <col min="12805" max="12805" width="11.7109375" style="28" customWidth="1"/>
    <col min="12806" max="12807" width="11.85546875" style="28" customWidth="1"/>
    <col min="12808" max="12808" width="15.140625" style="28" customWidth="1"/>
    <col min="12809" max="12809" width="9.140625" style="28"/>
    <col min="12810" max="12810" width="10.85546875" style="28" bestFit="1" customWidth="1"/>
    <col min="12811" max="13056" width="9.140625" style="28"/>
    <col min="13057" max="13057" width="3.5703125" style="28" customWidth="1"/>
    <col min="13058" max="13058" width="50" style="28" customWidth="1"/>
    <col min="13059" max="13059" width="9.7109375" style="28" customWidth="1"/>
    <col min="13060" max="13060" width="10" style="28" customWidth="1"/>
    <col min="13061" max="13061" width="11.7109375" style="28" customWidth="1"/>
    <col min="13062" max="13063" width="11.85546875" style="28" customWidth="1"/>
    <col min="13064" max="13064" width="15.140625" style="28" customWidth="1"/>
    <col min="13065" max="13065" width="9.140625" style="28"/>
    <col min="13066" max="13066" width="10.85546875" style="28" bestFit="1" customWidth="1"/>
    <col min="13067" max="13312" width="9.140625" style="28"/>
    <col min="13313" max="13313" width="3.5703125" style="28" customWidth="1"/>
    <col min="13314" max="13314" width="50" style="28" customWidth="1"/>
    <col min="13315" max="13315" width="9.7109375" style="28" customWidth="1"/>
    <col min="13316" max="13316" width="10" style="28" customWidth="1"/>
    <col min="13317" max="13317" width="11.7109375" style="28" customWidth="1"/>
    <col min="13318" max="13319" width="11.85546875" style="28" customWidth="1"/>
    <col min="13320" max="13320" width="15.140625" style="28" customWidth="1"/>
    <col min="13321" max="13321" width="9.140625" style="28"/>
    <col min="13322" max="13322" width="10.85546875" style="28" bestFit="1" customWidth="1"/>
    <col min="13323" max="13568" width="9.140625" style="28"/>
    <col min="13569" max="13569" width="3.5703125" style="28" customWidth="1"/>
    <col min="13570" max="13570" width="50" style="28" customWidth="1"/>
    <col min="13571" max="13571" width="9.7109375" style="28" customWidth="1"/>
    <col min="13572" max="13572" width="10" style="28" customWidth="1"/>
    <col min="13573" max="13573" width="11.7109375" style="28" customWidth="1"/>
    <col min="13574" max="13575" width="11.85546875" style="28" customWidth="1"/>
    <col min="13576" max="13576" width="15.140625" style="28" customWidth="1"/>
    <col min="13577" max="13577" width="9.140625" style="28"/>
    <col min="13578" max="13578" width="10.85546875" style="28" bestFit="1" customWidth="1"/>
    <col min="13579" max="13824" width="9.140625" style="28"/>
    <col min="13825" max="13825" width="3.5703125" style="28" customWidth="1"/>
    <col min="13826" max="13826" width="50" style="28" customWidth="1"/>
    <col min="13827" max="13827" width="9.7109375" style="28" customWidth="1"/>
    <col min="13828" max="13828" width="10" style="28" customWidth="1"/>
    <col min="13829" max="13829" width="11.7109375" style="28" customWidth="1"/>
    <col min="13830" max="13831" width="11.85546875" style="28" customWidth="1"/>
    <col min="13832" max="13832" width="15.140625" style="28" customWidth="1"/>
    <col min="13833" max="13833" width="9.140625" style="28"/>
    <col min="13834" max="13834" width="10.85546875" style="28" bestFit="1" customWidth="1"/>
    <col min="13835" max="14080" width="9.140625" style="28"/>
    <col min="14081" max="14081" width="3.5703125" style="28" customWidth="1"/>
    <col min="14082" max="14082" width="50" style="28" customWidth="1"/>
    <col min="14083" max="14083" width="9.7109375" style="28" customWidth="1"/>
    <col min="14084" max="14084" width="10" style="28" customWidth="1"/>
    <col min="14085" max="14085" width="11.7109375" style="28" customWidth="1"/>
    <col min="14086" max="14087" width="11.85546875" style="28" customWidth="1"/>
    <col min="14088" max="14088" width="15.140625" style="28" customWidth="1"/>
    <col min="14089" max="14089" width="9.140625" style="28"/>
    <col min="14090" max="14090" width="10.85546875" style="28" bestFit="1" customWidth="1"/>
    <col min="14091" max="14336" width="9.140625" style="28"/>
    <col min="14337" max="14337" width="3.5703125" style="28" customWidth="1"/>
    <col min="14338" max="14338" width="50" style="28" customWidth="1"/>
    <col min="14339" max="14339" width="9.7109375" style="28" customWidth="1"/>
    <col min="14340" max="14340" width="10" style="28" customWidth="1"/>
    <col min="14341" max="14341" width="11.7109375" style="28" customWidth="1"/>
    <col min="14342" max="14343" width="11.85546875" style="28" customWidth="1"/>
    <col min="14344" max="14344" width="15.140625" style="28" customWidth="1"/>
    <col min="14345" max="14345" width="9.140625" style="28"/>
    <col min="14346" max="14346" width="10.85546875" style="28" bestFit="1" customWidth="1"/>
    <col min="14347" max="14592" width="9.140625" style="28"/>
    <col min="14593" max="14593" width="3.5703125" style="28" customWidth="1"/>
    <col min="14594" max="14594" width="50" style="28" customWidth="1"/>
    <col min="14595" max="14595" width="9.7109375" style="28" customWidth="1"/>
    <col min="14596" max="14596" width="10" style="28" customWidth="1"/>
    <col min="14597" max="14597" width="11.7109375" style="28" customWidth="1"/>
    <col min="14598" max="14599" width="11.85546875" style="28" customWidth="1"/>
    <col min="14600" max="14600" width="15.140625" style="28" customWidth="1"/>
    <col min="14601" max="14601" width="9.140625" style="28"/>
    <col min="14602" max="14602" width="10.85546875" style="28" bestFit="1" customWidth="1"/>
    <col min="14603" max="14848" width="9.140625" style="28"/>
    <col min="14849" max="14849" width="3.5703125" style="28" customWidth="1"/>
    <col min="14850" max="14850" width="50" style="28" customWidth="1"/>
    <col min="14851" max="14851" width="9.7109375" style="28" customWidth="1"/>
    <col min="14852" max="14852" width="10" style="28" customWidth="1"/>
    <col min="14853" max="14853" width="11.7109375" style="28" customWidth="1"/>
    <col min="14854" max="14855" width="11.85546875" style="28" customWidth="1"/>
    <col min="14856" max="14856" width="15.140625" style="28" customWidth="1"/>
    <col min="14857" max="14857" width="9.140625" style="28"/>
    <col min="14858" max="14858" width="10.85546875" style="28" bestFit="1" customWidth="1"/>
    <col min="14859" max="15104" width="9.140625" style="28"/>
    <col min="15105" max="15105" width="3.5703125" style="28" customWidth="1"/>
    <col min="15106" max="15106" width="50" style="28" customWidth="1"/>
    <col min="15107" max="15107" width="9.7109375" style="28" customWidth="1"/>
    <col min="15108" max="15108" width="10" style="28" customWidth="1"/>
    <col min="15109" max="15109" width="11.7109375" style="28" customWidth="1"/>
    <col min="15110" max="15111" width="11.85546875" style="28" customWidth="1"/>
    <col min="15112" max="15112" width="15.140625" style="28" customWidth="1"/>
    <col min="15113" max="15113" width="9.140625" style="28"/>
    <col min="15114" max="15114" width="10.85546875" style="28" bestFit="1" customWidth="1"/>
    <col min="15115" max="15360" width="9.140625" style="28"/>
    <col min="15361" max="15361" width="3.5703125" style="28" customWidth="1"/>
    <col min="15362" max="15362" width="50" style="28" customWidth="1"/>
    <col min="15363" max="15363" width="9.7109375" style="28" customWidth="1"/>
    <col min="15364" max="15364" width="10" style="28" customWidth="1"/>
    <col min="15365" max="15365" width="11.7109375" style="28" customWidth="1"/>
    <col min="15366" max="15367" width="11.85546875" style="28" customWidth="1"/>
    <col min="15368" max="15368" width="15.140625" style="28" customWidth="1"/>
    <col min="15369" max="15369" width="9.140625" style="28"/>
    <col min="15370" max="15370" width="10.85546875" style="28" bestFit="1" customWidth="1"/>
    <col min="15371" max="15616" width="9.140625" style="28"/>
    <col min="15617" max="15617" width="3.5703125" style="28" customWidth="1"/>
    <col min="15618" max="15618" width="50" style="28" customWidth="1"/>
    <col min="15619" max="15619" width="9.7109375" style="28" customWidth="1"/>
    <col min="15620" max="15620" width="10" style="28" customWidth="1"/>
    <col min="15621" max="15621" width="11.7109375" style="28" customWidth="1"/>
    <col min="15622" max="15623" width="11.85546875" style="28" customWidth="1"/>
    <col min="15624" max="15624" width="15.140625" style="28" customWidth="1"/>
    <col min="15625" max="15625" width="9.140625" style="28"/>
    <col min="15626" max="15626" width="10.85546875" style="28" bestFit="1" customWidth="1"/>
    <col min="15627" max="15872" width="9.140625" style="28"/>
    <col min="15873" max="15873" width="3.5703125" style="28" customWidth="1"/>
    <col min="15874" max="15874" width="50" style="28" customWidth="1"/>
    <col min="15875" max="15875" width="9.7109375" style="28" customWidth="1"/>
    <col min="15876" max="15876" width="10" style="28" customWidth="1"/>
    <col min="15877" max="15877" width="11.7109375" style="28" customWidth="1"/>
    <col min="15878" max="15879" width="11.85546875" style="28" customWidth="1"/>
    <col min="15880" max="15880" width="15.140625" style="28" customWidth="1"/>
    <col min="15881" max="15881" width="9.140625" style="28"/>
    <col min="15882" max="15882" width="10.85546875" style="28" bestFit="1" customWidth="1"/>
    <col min="15883" max="16128" width="9.140625" style="28"/>
    <col min="16129" max="16129" width="3.5703125" style="28" customWidth="1"/>
    <col min="16130" max="16130" width="50" style="28" customWidth="1"/>
    <col min="16131" max="16131" width="9.7109375" style="28" customWidth="1"/>
    <col min="16132" max="16132" width="10" style="28" customWidth="1"/>
    <col min="16133" max="16133" width="11.7109375" style="28" customWidth="1"/>
    <col min="16134" max="16135" width="11.85546875" style="28" customWidth="1"/>
    <col min="16136" max="16136" width="15.140625" style="28" customWidth="1"/>
    <col min="16137" max="16137" width="9.140625" style="28"/>
    <col min="16138" max="16138" width="10.85546875" style="28" bestFit="1" customWidth="1"/>
    <col min="16139" max="16384" width="9.140625" style="28"/>
  </cols>
  <sheetData>
    <row r="1" spans="1:12" ht="9.75" customHeight="1">
      <c r="A1" s="24"/>
      <c r="B1" s="25"/>
      <c r="C1" s="25"/>
      <c r="D1" s="25"/>
      <c r="E1" s="25"/>
      <c r="F1" s="25"/>
      <c r="G1" s="25"/>
      <c r="H1" s="26"/>
    </row>
    <row r="2" spans="1:12" ht="15" customHeight="1">
      <c r="A2" s="630" t="s">
        <v>621</v>
      </c>
      <c r="B2" s="630"/>
      <c r="C2" s="630"/>
      <c r="D2" s="630"/>
      <c r="E2" s="630"/>
      <c r="F2" s="630"/>
      <c r="G2" s="630"/>
      <c r="H2" s="630"/>
    </row>
    <row r="3" spans="1:12">
      <c r="A3" s="24"/>
      <c r="B3" s="25"/>
      <c r="C3" s="25"/>
      <c r="D3" s="29"/>
      <c r="E3" s="29"/>
      <c r="F3" s="25"/>
      <c r="G3" s="25"/>
      <c r="H3" s="26"/>
    </row>
    <row r="4" spans="1:12" ht="12.75" customHeight="1">
      <c r="A4" s="631" t="s">
        <v>173</v>
      </c>
      <c r="B4" s="631"/>
      <c r="C4" s="631"/>
      <c r="D4" s="631"/>
      <c r="E4" s="631"/>
      <c r="F4" s="631"/>
      <c r="G4" s="631"/>
      <c r="H4" s="631"/>
    </row>
    <row r="5" spans="1:12" ht="12.75" customHeight="1">
      <c r="A5" s="631" t="s">
        <v>487</v>
      </c>
      <c r="B5" s="631"/>
      <c r="C5" s="631"/>
      <c r="D5" s="631"/>
      <c r="E5" s="631"/>
      <c r="F5" s="631"/>
      <c r="G5" s="631"/>
      <c r="H5" s="631"/>
    </row>
    <row r="6" spans="1:12" ht="107.25" customHeight="1">
      <c r="A6" s="632" t="s">
        <v>139</v>
      </c>
      <c r="B6" s="632"/>
      <c r="C6" s="632"/>
      <c r="D6" s="632"/>
      <c r="E6" s="632"/>
      <c r="F6" s="632"/>
      <c r="G6" s="632"/>
      <c r="H6" s="632"/>
    </row>
    <row r="7" spans="1:12">
      <c r="A7" s="24"/>
      <c r="B7" s="25"/>
      <c r="C7" s="25"/>
      <c r="D7" s="30"/>
      <c r="E7" s="29"/>
      <c r="F7" s="25"/>
      <c r="G7" s="25"/>
      <c r="H7" s="26"/>
    </row>
    <row r="8" spans="1:12">
      <c r="A8" s="633" t="s">
        <v>176</v>
      </c>
      <c r="B8" s="633"/>
      <c r="C8" s="633"/>
      <c r="D8" s="633"/>
      <c r="E8" s="633"/>
      <c r="F8" s="633"/>
      <c r="G8" s="633"/>
      <c r="H8" s="633"/>
    </row>
    <row r="9" spans="1:12">
      <c r="A9" s="31"/>
      <c r="B9" s="31"/>
      <c r="C9" s="31"/>
      <c r="D9" s="31"/>
      <c r="E9" s="31"/>
      <c r="F9" s="31"/>
      <c r="G9" s="31"/>
      <c r="H9" s="32"/>
    </row>
    <row r="10" spans="1:12" ht="45" customHeight="1">
      <c r="A10" s="33" t="s">
        <v>177</v>
      </c>
      <c r="B10" s="34" t="s">
        <v>178</v>
      </c>
      <c r="C10" s="35" t="s">
        <v>179</v>
      </c>
      <c r="D10" s="35" t="s">
        <v>180</v>
      </c>
      <c r="E10" s="35" t="s">
        <v>181</v>
      </c>
      <c r="F10" s="35" t="s">
        <v>182</v>
      </c>
      <c r="G10" s="35" t="s">
        <v>183</v>
      </c>
      <c r="H10" s="36" t="s">
        <v>184</v>
      </c>
    </row>
    <row r="11" spans="1:12">
      <c r="A11" s="37">
        <v>1</v>
      </c>
      <c r="B11" s="37">
        <v>2</v>
      </c>
      <c r="C11" s="37">
        <v>3</v>
      </c>
      <c r="D11" s="38">
        <v>4</v>
      </c>
      <c r="E11" s="37">
        <v>5</v>
      </c>
      <c r="F11" s="37">
        <v>6</v>
      </c>
      <c r="G11" s="37">
        <v>7</v>
      </c>
      <c r="H11" s="39">
        <v>8</v>
      </c>
    </row>
    <row r="12" spans="1:12" ht="21" customHeight="1">
      <c r="A12" s="634">
        <v>1</v>
      </c>
      <c r="B12" s="47" t="s">
        <v>187</v>
      </c>
      <c r="C12" s="35">
        <v>111</v>
      </c>
      <c r="D12" s="34">
        <v>211020</v>
      </c>
      <c r="E12" s="34" t="s">
        <v>186</v>
      </c>
      <c r="F12" s="36">
        <f>H12/G12</f>
        <v>1302707.6666666667</v>
      </c>
      <c r="G12" s="48">
        <v>12</v>
      </c>
      <c r="H12" s="43">
        <v>15632492</v>
      </c>
    </row>
    <row r="13" spans="1:12">
      <c r="A13" s="634"/>
      <c r="B13" s="49" t="s">
        <v>188</v>
      </c>
      <c r="C13" s="49"/>
      <c r="D13" s="50"/>
      <c r="E13" s="50"/>
      <c r="F13" s="51"/>
      <c r="G13" s="52"/>
      <c r="H13" s="53">
        <f>H12</f>
        <v>15632492</v>
      </c>
      <c r="J13" s="54"/>
      <c r="L13" s="55"/>
    </row>
    <row r="14" spans="1:12">
      <c r="A14" s="24"/>
      <c r="B14" s="25"/>
      <c r="C14" s="25"/>
      <c r="D14" s="30"/>
      <c r="E14" s="29"/>
      <c r="F14" s="25"/>
      <c r="G14" s="25"/>
      <c r="H14" s="26"/>
    </row>
    <row r="15" spans="1:12">
      <c r="A15" s="630" t="s">
        <v>465</v>
      </c>
      <c r="B15" s="630"/>
      <c r="C15" s="630"/>
      <c r="D15" s="630"/>
      <c r="E15" s="630"/>
      <c r="F15" s="630"/>
      <c r="G15" s="630"/>
      <c r="H15" s="630"/>
      <c r="J15" s="28"/>
      <c r="K15" s="28"/>
    </row>
    <row r="16" spans="1:12">
      <c r="A16" s="24"/>
      <c r="B16" s="25"/>
      <c r="C16" s="25"/>
      <c r="D16" s="25"/>
      <c r="E16" s="25"/>
      <c r="F16" s="25"/>
      <c r="G16" s="25"/>
      <c r="H16" s="26"/>
      <c r="J16" s="28"/>
      <c r="K16" s="28"/>
    </row>
    <row r="17" spans="1:11" ht="76.5" customHeight="1">
      <c r="A17" s="35" t="s">
        <v>190</v>
      </c>
      <c r="B17" s="34" t="s">
        <v>178</v>
      </c>
      <c r="C17" s="35" t="s">
        <v>179</v>
      </c>
      <c r="D17" s="35" t="s">
        <v>180</v>
      </c>
      <c r="E17" s="35" t="s">
        <v>466</v>
      </c>
      <c r="F17" s="35" t="s">
        <v>467</v>
      </c>
      <c r="G17" s="35" t="s">
        <v>468</v>
      </c>
      <c r="H17" s="36" t="s">
        <v>184</v>
      </c>
      <c r="J17" s="28"/>
      <c r="K17" s="28"/>
    </row>
    <row r="18" spans="1:1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59">
        <v>8</v>
      </c>
      <c r="J18" s="28"/>
      <c r="K18" s="28"/>
    </row>
    <row r="19" spans="1:11" ht="24.75" customHeight="1">
      <c r="A19" s="64">
        <v>1</v>
      </c>
      <c r="B19" s="47" t="s">
        <v>469</v>
      </c>
      <c r="C19" s="35">
        <v>112</v>
      </c>
      <c r="D19" s="34">
        <v>212000</v>
      </c>
      <c r="E19" s="67"/>
      <c r="F19" s="68"/>
      <c r="G19" s="68"/>
      <c r="H19" s="221"/>
      <c r="J19" s="275"/>
      <c r="K19" s="28"/>
    </row>
    <row r="20" spans="1:11">
      <c r="A20" s="64"/>
      <c r="B20" s="260" t="s">
        <v>488</v>
      </c>
      <c r="C20" s="260"/>
      <c r="D20" s="34"/>
      <c r="E20" s="34"/>
      <c r="F20" s="34"/>
      <c r="G20" s="87"/>
      <c r="H20" s="221"/>
      <c r="I20" s="28"/>
      <c r="J20" s="28"/>
      <c r="K20" s="28"/>
    </row>
    <row r="21" spans="1:11">
      <c r="A21" s="64"/>
      <c r="B21" s="260" t="s">
        <v>476</v>
      </c>
      <c r="C21" s="260"/>
      <c r="D21" s="34"/>
      <c r="E21" s="34">
        <v>2</v>
      </c>
      <c r="F21" s="48">
        <f>H21/G21/E21</f>
        <v>45.5</v>
      </c>
      <c r="G21" s="87">
        <v>350</v>
      </c>
      <c r="H21" s="43">
        <v>31850</v>
      </c>
      <c r="I21" s="28"/>
      <c r="J21" s="28"/>
      <c r="K21" s="28"/>
    </row>
    <row r="22" spans="1:11" s="118" customFormat="1" ht="14.25" customHeight="1">
      <c r="A22" s="64"/>
      <c r="B22" s="88" t="s">
        <v>188</v>
      </c>
      <c r="C22" s="88"/>
      <c r="D22" s="99"/>
      <c r="E22" s="73"/>
      <c r="F22" s="261"/>
      <c r="G22" s="73"/>
      <c r="H22" s="53">
        <f>H21</f>
        <v>31850</v>
      </c>
      <c r="I22" s="276"/>
      <c r="J22" s="117"/>
    </row>
    <row r="23" spans="1:11">
      <c r="A23" s="24"/>
      <c r="B23" s="25"/>
      <c r="C23" s="25"/>
      <c r="D23" s="25"/>
      <c r="E23" s="25"/>
      <c r="F23" s="25"/>
      <c r="G23" s="25"/>
      <c r="H23" s="26"/>
      <c r="K23" s="28"/>
    </row>
    <row r="24" spans="1:11">
      <c r="A24" s="633" t="s">
        <v>189</v>
      </c>
      <c r="B24" s="633"/>
      <c r="C24" s="633"/>
      <c r="D24" s="633"/>
      <c r="E24" s="633"/>
      <c r="F24" s="633"/>
      <c r="G24" s="633"/>
      <c r="H24" s="633"/>
      <c r="K24" s="28"/>
    </row>
    <row r="25" spans="1:11">
      <c r="A25" s="31"/>
      <c r="B25" s="31"/>
      <c r="C25" s="31"/>
      <c r="D25" s="31"/>
      <c r="E25" s="31"/>
      <c r="F25" s="31"/>
      <c r="G25" s="31"/>
      <c r="H25" s="32"/>
      <c r="K25" s="28"/>
    </row>
    <row r="26" spans="1:11" ht="42.75" customHeight="1">
      <c r="A26" s="33" t="s">
        <v>190</v>
      </c>
      <c r="B26" s="34" t="s">
        <v>178</v>
      </c>
      <c r="C26" s="35" t="s">
        <v>179</v>
      </c>
      <c r="D26" s="35" t="s">
        <v>180</v>
      </c>
      <c r="E26" s="35" t="s">
        <v>181</v>
      </c>
      <c r="F26" s="35" t="s">
        <v>183</v>
      </c>
      <c r="G26" s="35" t="s">
        <v>191</v>
      </c>
      <c r="H26" s="36" t="s">
        <v>192</v>
      </c>
      <c r="K26" s="28"/>
    </row>
    <row r="27" spans="1:11">
      <c r="A27" s="37">
        <v>1</v>
      </c>
      <c r="B27" s="37">
        <v>2</v>
      </c>
      <c r="C27" s="37">
        <v>3</v>
      </c>
      <c r="D27" s="37">
        <v>4</v>
      </c>
      <c r="E27" s="37">
        <v>5</v>
      </c>
      <c r="F27" s="37">
        <v>6</v>
      </c>
      <c r="G27" s="37">
        <v>7</v>
      </c>
      <c r="H27" s="39">
        <v>8</v>
      </c>
      <c r="K27" s="28"/>
    </row>
    <row r="28" spans="1:11">
      <c r="A28" s="56" t="s">
        <v>193</v>
      </c>
      <c r="B28" s="57" t="s">
        <v>194</v>
      </c>
      <c r="C28" s="33">
        <v>119</v>
      </c>
      <c r="D28" s="58">
        <v>213000</v>
      </c>
      <c r="E28" s="34" t="s">
        <v>195</v>
      </c>
      <c r="F28" s="59">
        <v>12</v>
      </c>
      <c r="G28" s="60">
        <f>H28/F28</f>
        <v>393417.75</v>
      </c>
      <c r="H28" s="43">
        <v>4721013</v>
      </c>
    </row>
    <row r="29" spans="1:11">
      <c r="A29" s="50"/>
      <c r="B29" s="49" t="s">
        <v>188</v>
      </c>
      <c r="C29" s="49"/>
      <c r="D29" s="50"/>
      <c r="E29" s="61"/>
      <c r="F29" s="62"/>
      <c r="G29" s="62"/>
      <c r="H29" s="53">
        <f>H28</f>
        <v>4721013</v>
      </c>
      <c r="J29" s="54"/>
      <c r="K29" s="54"/>
    </row>
    <row r="30" spans="1:11" ht="14.25" customHeight="1">
      <c r="A30" s="24"/>
      <c r="B30" s="25"/>
      <c r="C30" s="25"/>
      <c r="D30" s="25"/>
      <c r="E30" s="25"/>
      <c r="F30" s="25"/>
      <c r="G30" s="25"/>
      <c r="H30" s="26"/>
    </row>
    <row r="31" spans="1:11" ht="15" hidden="1" customHeight="1">
      <c r="A31" s="630" t="s">
        <v>196</v>
      </c>
      <c r="B31" s="635"/>
      <c r="C31" s="635"/>
      <c r="D31" s="635"/>
      <c r="E31" s="635"/>
      <c r="F31" s="635"/>
      <c r="G31" s="635"/>
      <c r="H31" s="635"/>
    </row>
    <row r="32" spans="1:11" hidden="1">
      <c r="A32" s="24"/>
      <c r="B32" s="25"/>
      <c r="C32" s="25"/>
      <c r="D32" s="25"/>
      <c r="E32" s="25"/>
      <c r="F32" s="25"/>
      <c r="G32" s="25"/>
      <c r="H32" s="26"/>
    </row>
    <row r="33" spans="1:11" ht="51" hidden="1">
      <c r="A33" s="35" t="s">
        <v>190</v>
      </c>
      <c r="B33" s="63" t="s">
        <v>178</v>
      </c>
      <c r="C33" s="35" t="s">
        <v>179</v>
      </c>
      <c r="D33" s="63"/>
      <c r="E33" s="35" t="s">
        <v>197</v>
      </c>
      <c r="F33" s="35" t="s">
        <v>198</v>
      </c>
      <c r="G33" s="35" t="s">
        <v>199</v>
      </c>
      <c r="H33" s="36" t="s">
        <v>184</v>
      </c>
    </row>
    <row r="34" spans="1:11" hidden="1">
      <c r="A34" s="34">
        <v>1</v>
      </c>
      <c r="B34" s="34">
        <v>2</v>
      </c>
      <c r="C34" s="63">
        <v>3</v>
      </c>
      <c r="D34" s="63">
        <v>4</v>
      </c>
      <c r="E34" s="34">
        <v>5</v>
      </c>
      <c r="F34" s="34">
        <v>6</v>
      </c>
      <c r="G34" s="34">
        <v>7</v>
      </c>
      <c r="H34" s="59">
        <v>8</v>
      </c>
    </row>
    <row r="35" spans="1:11" hidden="1">
      <c r="A35" s="64" t="s">
        <v>193</v>
      </c>
      <c r="B35" s="65" t="s">
        <v>200</v>
      </c>
      <c r="C35" s="66" t="s">
        <v>70</v>
      </c>
      <c r="D35" s="34">
        <v>214000</v>
      </c>
      <c r="E35" s="67"/>
      <c r="F35" s="68"/>
      <c r="G35" s="68"/>
      <c r="H35" s="69">
        <f>SUM(H36:H36)</f>
        <v>0</v>
      </c>
    </row>
    <row r="36" spans="1:11" hidden="1">
      <c r="A36" s="64"/>
      <c r="B36" s="86" t="s">
        <v>489</v>
      </c>
      <c r="C36" s="182"/>
      <c r="D36" s="63"/>
      <c r="E36" s="34">
        <v>1</v>
      </c>
      <c r="F36" s="34">
        <v>1</v>
      </c>
      <c r="G36" s="262">
        <f>H36/2</f>
        <v>0</v>
      </c>
      <c r="H36" s="72"/>
    </row>
    <row r="37" spans="1:11" hidden="1">
      <c r="A37" s="73"/>
      <c r="B37" s="74" t="s">
        <v>188</v>
      </c>
      <c r="C37" s="75"/>
      <c r="D37" s="76"/>
      <c r="E37" s="73"/>
      <c r="F37" s="73"/>
      <c r="G37" s="77"/>
      <c r="H37" s="53">
        <f>H35</f>
        <v>0</v>
      </c>
    </row>
    <row r="38" spans="1:11" s="83" customFormat="1" hidden="1">
      <c r="A38" s="24"/>
      <c r="B38" s="78"/>
      <c r="C38" s="79"/>
      <c r="D38" s="25"/>
      <c r="E38" s="24"/>
      <c r="F38" s="24"/>
      <c r="G38" s="80"/>
      <c r="H38" s="81"/>
      <c r="I38" s="82"/>
      <c r="J38" s="82"/>
      <c r="K38" s="82"/>
    </row>
    <row r="39" spans="1:11">
      <c r="A39" s="24"/>
      <c r="B39" s="29"/>
      <c r="C39" s="29"/>
      <c r="D39" s="29" t="s">
        <v>344</v>
      </c>
      <c r="E39" s="29"/>
      <c r="F39" s="84"/>
      <c r="G39" s="84"/>
      <c r="H39" s="81"/>
    </row>
    <row r="40" spans="1:11">
      <c r="A40" s="24"/>
      <c r="B40" s="25"/>
      <c r="C40" s="25"/>
      <c r="D40" s="25"/>
      <c r="E40" s="25"/>
      <c r="F40" s="25"/>
      <c r="G40" s="25"/>
      <c r="H40" s="26"/>
    </row>
    <row r="41" spans="1:11" ht="42.75" customHeight="1">
      <c r="A41" s="35" t="s">
        <v>227</v>
      </c>
      <c r="B41" s="34" t="s">
        <v>178</v>
      </c>
      <c r="C41" s="35" t="s">
        <v>179</v>
      </c>
      <c r="D41" s="35" t="s">
        <v>180</v>
      </c>
      <c r="E41" s="35" t="s">
        <v>181</v>
      </c>
      <c r="F41" s="35" t="s">
        <v>203</v>
      </c>
      <c r="G41" s="35" t="s">
        <v>204</v>
      </c>
      <c r="H41" s="36" t="s">
        <v>184</v>
      </c>
    </row>
    <row r="42" spans="1:11">
      <c r="A42" s="35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  <c r="G42" s="34">
        <v>7</v>
      </c>
      <c r="H42" s="59">
        <v>8</v>
      </c>
    </row>
    <row r="43" spans="1:11">
      <c r="A43" s="35">
        <v>1</v>
      </c>
      <c r="B43" s="86" t="s">
        <v>490</v>
      </c>
      <c r="C43" s="66" t="s">
        <v>73</v>
      </c>
      <c r="D43" s="34">
        <v>221000</v>
      </c>
      <c r="E43" s="34" t="s">
        <v>195</v>
      </c>
      <c r="F43" s="59">
        <v>12</v>
      </c>
      <c r="G43" s="36">
        <f>H43/F43</f>
        <v>7000</v>
      </c>
      <c r="H43" s="72">
        <v>84000</v>
      </c>
    </row>
    <row r="44" spans="1:11">
      <c r="A44" s="35">
        <v>2</v>
      </c>
      <c r="B44" s="86" t="s">
        <v>346</v>
      </c>
      <c r="C44" s="86"/>
      <c r="D44" s="64"/>
      <c r="E44" s="34" t="s">
        <v>195</v>
      </c>
      <c r="F44" s="59">
        <v>12</v>
      </c>
      <c r="G44" s="36">
        <f>H44/F44</f>
        <v>1933</v>
      </c>
      <c r="H44" s="72">
        <v>23196</v>
      </c>
    </row>
    <row r="45" spans="1:11" ht="22.5" customHeight="1">
      <c r="A45" s="35">
        <v>3</v>
      </c>
      <c r="B45" s="86" t="s">
        <v>491</v>
      </c>
      <c r="C45" s="86"/>
      <c r="D45" s="64"/>
      <c r="E45" s="34" t="s">
        <v>206</v>
      </c>
      <c r="F45" s="59">
        <v>30</v>
      </c>
      <c r="G45" s="36">
        <f>H45/F45</f>
        <v>234.73333333333332</v>
      </c>
      <c r="H45" s="72">
        <v>7042</v>
      </c>
    </row>
    <row r="46" spans="1:11" ht="22.5" customHeight="1">
      <c r="A46" s="35">
        <v>4</v>
      </c>
      <c r="B46" s="86" t="s">
        <v>492</v>
      </c>
      <c r="C46" s="86"/>
      <c r="D46" s="64"/>
      <c r="E46" s="34" t="s">
        <v>195</v>
      </c>
      <c r="F46" s="59">
        <v>12</v>
      </c>
      <c r="G46" s="36">
        <f>H46/F46</f>
        <v>750</v>
      </c>
      <c r="H46" s="72">
        <v>9000</v>
      </c>
    </row>
    <row r="47" spans="1:11">
      <c r="A47" s="73"/>
      <c r="B47" s="173" t="s">
        <v>188</v>
      </c>
      <c r="C47" s="173"/>
      <c r="D47" s="99"/>
      <c r="E47" s="76"/>
      <c r="F47" s="76"/>
      <c r="G47" s="76"/>
      <c r="H47" s="53">
        <f>SUM(H43:H46)</f>
        <v>123238</v>
      </c>
      <c r="J47" s="55"/>
      <c r="K47" s="28"/>
    </row>
    <row r="48" spans="1:11">
      <c r="A48" s="24"/>
      <c r="B48" s="25"/>
      <c r="C48" s="25"/>
      <c r="D48" s="25"/>
      <c r="E48" s="25"/>
      <c r="F48" s="25"/>
      <c r="G48" s="25"/>
      <c r="H48" s="26"/>
      <c r="J48" s="28"/>
      <c r="K48" s="28"/>
    </row>
    <row r="49" spans="1:11" ht="12" customHeight="1">
      <c r="A49" s="24"/>
      <c r="B49" s="25"/>
      <c r="C49" s="25"/>
      <c r="D49" s="29" t="s">
        <v>295</v>
      </c>
      <c r="E49" s="29"/>
      <c r="F49" s="84"/>
      <c r="G49" s="84"/>
      <c r="H49" s="81"/>
    </row>
    <row r="50" spans="1:11">
      <c r="A50" s="24"/>
      <c r="B50" s="25"/>
      <c r="C50" s="25"/>
      <c r="D50" s="29"/>
      <c r="E50" s="29"/>
      <c r="F50" s="84"/>
      <c r="G50" s="84"/>
      <c r="H50" s="81"/>
    </row>
    <row r="51" spans="1:11" ht="44.25" customHeight="1">
      <c r="A51" s="35" t="s">
        <v>177</v>
      </c>
      <c r="B51" s="34" t="s">
        <v>178</v>
      </c>
      <c r="C51" s="35" t="s">
        <v>179</v>
      </c>
      <c r="D51" s="35" t="s">
        <v>180</v>
      </c>
      <c r="E51" s="35" t="s">
        <v>181</v>
      </c>
      <c r="F51" s="35" t="s">
        <v>203</v>
      </c>
      <c r="G51" s="35" t="s">
        <v>204</v>
      </c>
      <c r="H51" s="36" t="s">
        <v>184</v>
      </c>
    </row>
    <row r="52" spans="1:11" ht="14.25" customHeight="1">
      <c r="A52" s="35">
        <v>1</v>
      </c>
      <c r="B52" s="35">
        <v>2</v>
      </c>
      <c r="C52" s="34">
        <v>3</v>
      </c>
      <c r="D52" s="34">
        <v>4</v>
      </c>
      <c r="E52" s="34">
        <v>5</v>
      </c>
      <c r="F52" s="34">
        <v>6</v>
      </c>
      <c r="G52" s="34">
        <v>7</v>
      </c>
      <c r="H52" s="59">
        <v>8</v>
      </c>
      <c r="I52" s="82"/>
      <c r="J52" s="82"/>
      <c r="K52" s="82"/>
    </row>
    <row r="53" spans="1:11" ht="25.5">
      <c r="A53" s="35">
        <v>1</v>
      </c>
      <c r="B53" s="236" t="s">
        <v>493</v>
      </c>
      <c r="C53" s="66" t="s">
        <v>73</v>
      </c>
      <c r="D53" s="34">
        <v>225020</v>
      </c>
      <c r="E53" s="34" t="s">
        <v>206</v>
      </c>
      <c r="F53" s="59">
        <f>H53/G53</f>
        <v>25.846153846153847</v>
      </c>
      <c r="G53" s="87">
        <v>650</v>
      </c>
      <c r="H53" s="277">
        <v>16800</v>
      </c>
      <c r="I53" s="82"/>
      <c r="J53" s="82"/>
      <c r="K53" s="82"/>
    </row>
    <row r="54" spans="1:11" hidden="1">
      <c r="A54" s="35">
        <v>2</v>
      </c>
      <c r="B54" s="278" t="s">
        <v>494</v>
      </c>
      <c r="C54" s="66" t="s">
        <v>73</v>
      </c>
      <c r="D54" s="34">
        <v>225020</v>
      </c>
      <c r="E54" s="34" t="s">
        <v>206</v>
      </c>
      <c r="F54" s="59">
        <v>10</v>
      </c>
      <c r="G54" s="87">
        <v>500</v>
      </c>
      <c r="H54" s="277"/>
      <c r="I54" s="82"/>
      <c r="J54" s="82"/>
      <c r="K54" s="82"/>
    </row>
    <row r="55" spans="1:11" ht="14.25" customHeight="1">
      <c r="A55" s="99"/>
      <c r="B55" s="154" t="s">
        <v>188</v>
      </c>
      <c r="C55" s="154"/>
      <c r="D55" s="99"/>
      <c r="E55" s="76"/>
      <c r="F55" s="76"/>
      <c r="G55" s="76"/>
      <c r="H55" s="53">
        <f>SUM(H53:H54)</f>
        <v>16800</v>
      </c>
      <c r="I55" s="240"/>
      <c r="J55" s="82"/>
      <c r="K55" s="82"/>
    </row>
    <row r="56" spans="1:11" ht="14.25" customHeight="1">
      <c r="A56" s="29"/>
      <c r="B56" s="241"/>
      <c r="C56" s="241"/>
      <c r="D56" s="29"/>
      <c r="E56" s="25"/>
      <c r="F56" s="25"/>
      <c r="G56" s="25"/>
      <c r="H56" s="81"/>
      <c r="I56" s="240"/>
      <c r="J56" s="82"/>
      <c r="K56" s="82"/>
    </row>
    <row r="57" spans="1:11">
      <c r="A57" s="24"/>
      <c r="B57" s="25"/>
      <c r="C57" s="25"/>
      <c r="D57" s="29" t="s">
        <v>207</v>
      </c>
      <c r="E57" s="29"/>
      <c r="F57" s="84"/>
      <c r="G57" s="84"/>
      <c r="H57" s="81"/>
      <c r="I57" s="82"/>
      <c r="J57" s="82"/>
      <c r="K57" s="82"/>
    </row>
    <row r="58" spans="1:11" ht="63.75" hidden="1">
      <c r="A58" s="183" t="s">
        <v>227</v>
      </c>
      <c r="B58" s="184" t="s">
        <v>178</v>
      </c>
      <c r="C58" s="184"/>
      <c r="D58" s="183" t="s">
        <v>180</v>
      </c>
      <c r="E58" s="185" t="s">
        <v>369</v>
      </c>
      <c r="F58" s="186" t="s">
        <v>370</v>
      </c>
      <c r="G58" s="187" t="s">
        <v>371</v>
      </c>
      <c r="H58" s="188" t="s">
        <v>372</v>
      </c>
    </row>
    <row r="59" spans="1:11" ht="13.5" hidden="1" thickBot="1">
      <c r="A59" s="189">
        <v>1</v>
      </c>
      <c r="B59" s="190">
        <v>2</v>
      </c>
      <c r="C59" s="190"/>
      <c r="D59" s="189">
        <v>3</v>
      </c>
      <c r="E59" s="191">
        <v>4</v>
      </c>
      <c r="F59" s="192">
        <v>5</v>
      </c>
      <c r="G59" s="193">
        <v>6</v>
      </c>
      <c r="H59" s="194">
        <v>7</v>
      </c>
    </row>
    <row r="60" spans="1:11" ht="38.25" hidden="1">
      <c r="A60" s="195" t="s">
        <v>193</v>
      </c>
      <c r="B60" s="196" t="s">
        <v>373</v>
      </c>
      <c r="C60" s="197"/>
      <c r="D60" s="198">
        <v>22601</v>
      </c>
      <c r="E60" s="199"/>
      <c r="F60" s="200"/>
      <c r="G60" s="201"/>
      <c r="H60" s="202">
        <f>H61+H67</f>
        <v>0</v>
      </c>
    </row>
    <row r="61" spans="1:11" hidden="1">
      <c r="A61" s="203"/>
      <c r="B61" s="204" t="s">
        <v>374</v>
      </c>
      <c r="C61" s="204"/>
      <c r="D61" s="205"/>
      <c r="E61" s="206"/>
      <c r="F61" s="68"/>
      <c r="G61" s="207"/>
      <c r="H61" s="208">
        <f>SUM(H63:H66)</f>
        <v>0</v>
      </c>
    </row>
    <row r="62" spans="1:11" ht="16.5" hidden="1" customHeight="1">
      <c r="A62" s="209"/>
      <c r="B62" s="204" t="s">
        <v>375</v>
      </c>
      <c r="C62" s="204"/>
      <c r="D62" s="205"/>
      <c r="E62" s="206"/>
      <c r="F62" s="68"/>
      <c r="G62" s="207"/>
      <c r="H62" s="210"/>
    </row>
    <row r="63" spans="1:11" hidden="1">
      <c r="A63" s="209"/>
      <c r="B63" s="211" t="s">
        <v>376</v>
      </c>
      <c r="C63" s="211"/>
      <c r="D63" s="205"/>
      <c r="E63" s="34">
        <v>5</v>
      </c>
      <c r="F63" s="34">
        <v>2</v>
      </c>
      <c r="G63" s="212"/>
      <c r="H63" s="213">
        <f>E63*F63*G63/1000</f>
        <v>0</v>
      </c>
    </row>
    <row r="64" spans="1:11" hidden="1">
      <c r="A64" s="209"/>
      <c r="B64" s="211" t="s">
        <v>377</v>
      </c>
      <c r="C64" s="211"/>
      <c r="D64" s="205"/>
      <c r="E64" s="34">
        <v>6</v>
      </c>
      <c r="F64" s="34">
        <v>1</v>
      </c>
      <c r="G64" s="212"/>
      <c r="H64" s="213">
        <f>E64*F64*G64/1000</f>
        <v>0</v>
      </c>
    </row>
    <row r="65" spans="1:19" hidden="1">
      <c r="A65" s="209"/>
      <c r="B65" s="211" t="s">
        <v>378</v>
      </c>
      <c r="C65" s="211"/>
      <c r="D65" s="203"/>
      <c r="E65" s="34">
        <v>6</v>
      </c>
      <c r="F65" s="34">
        <v>1</v>
      </c>
      <c r="G65" s="212"/>
      <c r="H65" s="213">
        <f>E65*F65*G65/1000</f>
        <v>0</v>
      </c>
    </row>
    <row r="66" spans="1:19" hidden="1">
      <c r="A66" s="209"/>
      <c r="B66" s="211" t="s">
        <v>379</v>
      </c>
      <c r="C66" s="211"/>
      <c r="D66" s="203"/>
      <c r="E66" s="34">
        <v>6</v>
      </c>
      <c r="F66" s="34">
        <v>1</v>
      </c>
      <c r="G66" s="212"/>
      <c r="H66" s="213">
        <f>E66*F66*G66/1000</f>
        <v>0</v>
      </c>
    </row>
    <row r="67" spans="1:19" hidden="1">
      <c r="A67" s="205"/>
      <c r="B67" s="204" t="s">
        <v>380</v>
      </c>
      <c r="C67" s="204"/>
      <c r="D67" s="205"/>
      <c r="E67" s="64"/>
      <c r="F67" s="64"/>
      <c r="G67" s="214"/>
      <c r="H67" s="210">
        <f>H69</f>
        <v>0</v>
      </c>
    </row>
    <row r="68" spans="1:19" hidden="1">
      <c r="A68" s="205"/>
      <c r="B68" s="204" t="s">
        <v>375</v>
      </c>
      <c r="C68" s="204"/>
      <c r="D68" s="205"/>
      <c r="E68" s="64"/>
      <c r="F68" s="64"/>
      <c r="G68" s="214"/>
      <c r="H68" s="210"/>
    </row>
    <row r="69" spans="1:19" hidden="1">
      <c r="A69" s="205"/>
      <c r="B69" s="211" t="s">
        <v>378</v>
      </c>
      <c r="C69" s="215"/>
      <c r="D69" s="209"/>
      <c r="E69" s="216">
        <v>11</v>
      </c>
      <c r="F69" s="216">
        <v>1</v>
      </c>
      <c r="G69" s="217"/>
      <c r="H69" s="213">
        <f>E69*F69*G69/1000</f>
        <v>0</v>
      </c>
    </row>
    <row r="70" spans="1:19" ht="13.5" hidden="1" thickBot="1">
      <c r="A70" s="218"/>
      <c r="B70" s="219"/>
      <c r="C70" s="219"/>
      <c r="D70" s="189"/>
      <c r="E70" s="192"/>
      <c r="F70" s="192"/>
      <c r="G70" s="193"/>
      <c r="H70" s="220"/>
    </row>
    <row r="71" spans="1:19" s="27" customFormat="1" ht="12.75" customHeight="1">
      <c r="A71" s="24"/>
      <c r="B71" s="25"/>
      <c r="C71" s="25"/>
      <c r="D71" s="25"/>
      <c r="E71" s="25"/>
      <c r="F71" s="25"/>
      <c r="G71" s="25"/>
      <c r="H71" s="26"/>
      <c r="L71" s="28"/>
      <c r="M71" s="28"/>
      <c r="N71" s="28"/>
      <c r="O71" s="28"/>
      <c r="P71" s="28"/>
      <c r="Q71" s="28"/>
      <c r="R71" s="28"/>
      <c r="S71" s="28"/>
    </row>
    <row r="72" spans="1:19" s="27" customFormat="1" ht="39.75" customHeight="1">
      <c r="A72" s="242" t="s">
        <v>430</v>
      </c>
      <c r="B72" s="243" t="s">
        <v>178</v>
      </c>
      <c r="C72" s="35" t="s">
        <v>179</v>
      </c>
      <c r="D72" s="94" t="s">
        <v>180</v>
      </c>
      <c r="E72" s="94" t="s">
        <v>431</v>
      </c>
      <c r="F72" s="94" t="s">
        <v>408</v>
      </c>
      <c r="G72" s="94" t="s">
        <v>495</v>
      </c>
      <c r="H72" s="96" t="s">
        <v>184</v>
      </c>
      <c r="L72" s="28"/>
      <c r="M72" s="28"/>
      <c r="N72" s="28"/>
      <c r="O72" s="28"/>
      <c r="P72" s="28"/>
      <c r="Q72" s="28"/>
      <c r="R72" s="28"/>
      <c r="S72" s="28"/>
    </row>
    <row r="73" spans="1:19" s="27" customFormat="1" ht="12.75" customHeight="1">
      <c r="A73" s="34">
        <v>1</v>
      </c>
      <c r="B73" s="34">
        <v>2</v>
      </c>
      <c r="C73" s="34">
        <v>3</v>
      </c>
      <c r="D73" s="35">
        <v>4</v>
      </c>
      <c r="E73" s="34">
        <v>5</v>
      </c>
      <c r="F73" s="34">
        <v>6</v>
      </c>
      <c r="G73" s="34">
        <v>7</v>
      </c>
      <c r="H73" s="244">
        <v>8</v>
      </c>
      <c r="L73" s="28"/>
      <c r="M73" s="28"/>
      <c r="N73" s="28"/>
      <c r="O73" s="28"/>
      <c r="P73" s="28"/>
      <c r="Q73" s="28"/>
      <c r="R73" s="28"/>
      <c r="S73" s="28"/>
    </row>
    <row r="74" spans="1:19" s="27" customFormat="1" ht="12.75" customHeight="1">
      <c r="A74" s="64">
        <v>1</v>
      </c>
      <c r="B74" s="265" t="s">
        <v>473</v>
      </c>
      <c r="C74" s="66" t="s">
        <v>70</v>
      </c>
      <c r="D74" s="34">
        <v>226000</v>
      </c>
      <c r="E74" s="34"/>
      <c r="F74" s="48"/>
      <c r="G74" s="34"/>
      <c r="H74" s="69">
        <f>H76</f>
        <v>21600</v>
      </c>
      <c r="L74" s="28"/>
      <c r="M74" s="28"/>
      <c r="N74" s="28"/>
      <c r="O74" s="28"/>
      <c r="P74" s="28"/>
      <c r="Q74" s="28"/>
      <c r="R74" s="28"/>
      <c r="S74" s="28"/>
    </row>
    <row r="75" spans="1:19" s="27" customFormat="1" ht="12.75" customHeight="1">
      <c r="A75" s="64"/>
      <c r="B75" s="260" t="s">
        <v>474</v>
      </c>
      <c r="C75" s="260"/>
      <c r="D75" s="64"/>
      <c r="E75" s="34"/>
      <c r="F75" s="34"/>
      <c r="G75" s="71"/>
      <c r="H75" s="43"/>
      <c r="L75" s="28"/>
      <c r="M75" s="28"/>
      <c r="N75" s="28"/>
      <c r="O75" s="28"/>
      <c r="P75" s="28"/>
      <c r="Q75" s="28"/>
      <c r="R75" s="28"/>
      <c r="S75" s="28"/>
    </row>
    <row r="76" spans="1:19" s="27" customFormat="1" ht="12.75" customHeight="1">
      <c r="A76" s="64"/>
      <c r="B76" s="260" t="s">
        <v>496</v>
      </c>
      <c r="C76" s="260"/>
      <c r="D76" s="64"/>
      <c r="E76" s="34">
        <v>4</v>
      </c>
      <c r="F76" s="34">
        <v>1</v>
      </c>
      <c r="G76" s="71">
        <v>5400</v>
      </c>
      <c r="H76" s="43">
        <f>E76*F76*G76</f>
        <v>21600</v>
      </c>
      <c r="L76" s="28"/>
      <c r="M76" s="28"/>
      <c r="N76" s="28"/>
      <c r="O76" s="28"/>
      <c r="P76" s="28"/>
      <c r="Q76" s="28"/>
      <c r="R76" s="28"/>
      <c r="S76" s="28"/>
    </row>
    <row r="77" spans="1:19" ht="12.75" customHeight="1">
      <c r="A77" s="64">
        <v>2</v>
      </c>
      <c r="B77" s="120" t="s">
        <v>475</v>
      </c>
      <c r="C77" s="66" t="s">
        <v>70</v>
      </c>
      <c r="D77" s="34">
        <v>226000</v>
      </c>
      <c r="E77" s="34"/>
      <c r="F77" s="48"/>
      <c r="G77" s="34"/>
      <c r="H77" s="69">
        <f>H79</f>
        <v>13769</v>
      </c>
    </row>
    <row r="78" spans="1:19" ht="12.75" customHeight="1">
      <c r="A78" s="64"/>
      <c r="B78" s="260" t="s">
        <v>474</v>
      </c>
      <c r="C78" s="266"/>
      <c r="D78" s="64"/>
      <c r="E78" s="34"/>
      <c r="F78" s="59"/>
      <c r="G78" s="87"/>
      <c r="H78" s="267"/>
      <c r="I78" s="54"/>
      <c r="M78" s="370"/>
    </row>
    <row r="79" spans="1:19" ht="12.75" customHeight="1">
      <c r="A79" s="64"/>
      <c r="B79" s="260" t="s">
        <v>496</v>
      </c>
      <c r="C79" s="260"/>
      <c r="D79" s="64"/>
      <c r="E79" s="34">
        <v>2</v>
      </c>
      <c r="F79" s="34">
        <v>2</v>
      </c>
      <c r="G79" s="48">
        <v>3442.25</v>
      </c>
      <c r="H79" s="268">
        <f>E79*F79*G79</f>
        <v>13769</v>
      </c>
    </row>
    <row r="80" spans="1:19" s="374" customFormat="1">
      <c r="A80" s="369" t="s">
        <v>213</v>
      </c>
      <c r="B80" s="364" t="s">
        <v>214</v>
      </c>
      <c r="C80" s="382">
        <v>112</v>
      </c>
      <c r="D80" s="379">
        <v>226000</v>
      </c>
      <c r="E80" s="382">
        <v>2</v>
      </c>
      <c r="F80" s="383">
        <v>1</v>
      </c>
      <c r="G80" s="71">
        <f>H80/F80</f>
        <v>5000</v>
      </c>
      <c r="H80" s="43">
        <v>5000</v>
      </c>
      <c r="I80" s="377"/>
      <c r="J80" s="377"/>
      <c r="K80" s="377"/>
    </row>
    <row r="81" spans="1:11" ht="38.25" customHeight="1">
      <c r="A81" s="94" t="s">
        <v>177</v>
      </c>
      <c r="B81" s="95" t="s">
        <v>178</v>
      </c>
      <c r="C81" s="35" t="s">
        <v>179</v>
      </c>
      <c r="D81" s="35" t="s">
        <v>180</v>
      </c>
      <c r="E81" s="94" t="s">
        <v>181</v>
      </c>
      <c r="F81" s="94" t="s">
        <v>203</v>
      </c>
      <c r="G81" s="94" t="s">
        <v>204</v>
      </c>
      <c r="H81" s="96" t="s">
        <v>184</v>
      </c>
    </row>
    <row r="82" spans="1:11" ht="30.75" hidden="1" customHeight="1">
      <c r="A82" s="94">
        <v>1</v>
      </c>
      <c r="B82" s="119" t="s">
        <v>497</v>
      </c>
      <c r="C82" s="35">
        <v>112</v>
      </c>
      <c r="D82" s="35">
        <v>226000</v>
      </c>
      <c r="E82" s="94" t="s">
        <v>210</v>
      </c>
      <c r="F82" s="94">
        <v>1</v>
      </c>
      <c r="G82" s="71">
        <v>3500</v>
      </c>
      <c r="H82" s="43"/>
    </row>
    <row r="83" spans="1:11" ht="30.75" customHeight="1">
      <c r="A83" s="94">
        <v>1</v>
      </c>
      <c r="B83" s="119" t="s">
        <v>498</v>
      </c>
      <c r="C83" s="35">
        <v>113</v>
      </c>
      <c r="D83" s="34">
        <v>226000</v>
      </c>
      <c r="E83" s="34" t="s">
        <v>206</v>
      </c>
      <c r="F83" s="34">
        <v>1</v>
      </c>
      <c r="G83" s="87">
        <v>1650</v>
      </c>
      <c r="H83" s="268">
        <v>8000</v>
      </c>
    </row>
    <row r="84" spans="1:11">
      <c r="A84" s="97" t="s">
        <v>211</v>
      </c>
      <c r="B84" s="86" t="s">
        <v>214</v>
      </c>
      <c r="C84" s="34">
        <v>244</v>
      </c>
      <c r="D84" s="35">
        <v>226000</v>
      </c>
      <c r="E84" s="34" t="s">
        <v>210</v>
      </c>
      <c r="F84" s="59">
        <v>22</v>
      </c>
      <c r="G84" s="71">
        <f>H84/F84</f>
        <v>3022.7272727272725</v>
      </c>
      <c r="H84" s="43">
        <v>66500</v>
      </c>
      <c r="I84" s="82"/>
      <c r="J84" s="82"/>
      <c r="K84" s="82"/>
    </row>
    <row r="85" spans="1:11">
      <c r="A85" s="97" t="s">
        <v>213</v>
      </c>
      <c r="B85" s="98" t="s">
        <v>499</v>
      </c>
      <c r="C85" s="34">
        <v>244</v>
      </c>
      <c r="D85" s="34">
        <v>226000</v>
      </c>
      <c r="E85" s="34" t="s">
        <v>206</v>
      </c>
      <c r="F85" s="34">
        <v>1</v>
      </c>
      <c r="G85" s="71">
        <f>H85/F85</f>
        <v>16785</v>
      </c>
      <c r="H85" s="72">
        <v>16785</v>
      </c>
      <c r="I85" s="82"/>
      <c r="J85" s="82"/>
      <c r="K85" s="82"/>
    </row>
    <row r="86" spans="1:11">
      <c r="A86" s="97" t="s">
        <v>215</v>
      </c>
      <c r="B86" s="98" t="s">
        <v>347</v>
      </c>
      <c r="C86" s="34">
        <v>244</v>
      </c>
      <c r="D86" s="34">
        <v>226000</v>
      </c>
      <c r="E86" s="34" t="s">
        <v>195</v>
      </c>
      <c r="F86" s="34">
        <v>12</v>
      </c>
      <c r="G86" s="71">
        <f>H86/F86</f>
        <v>916.66666666666663</v>
      </c>
      <c r="H86" s="72">
        <v>11000</v>
      </c>
      <c r="I86" s="82"/>
      <c r="J86" s="82"/>
      <c r="K86" s="82"/>
    </row>
    <row r="87" spans="1:11">
      <c r="A87" s="97" t="s">
        <v>217</v>
      </c>
      <c r="B87" s="98" t="s">
        <v>500</v>
      </c>
      <c r="C87" s="34">
        <v>244</v>
      </c>
      <c r="D87" s="34">
        <v>226000</v>
      </c>
      <c r="E87" s="34" t="s">
        <v>206</v>
      </c>
      <c r="F87" s="34">
        <v>1</v>
      </c>
      <c r="G87" s="71">
        <f>H87/F87</f>
        <v>480</v>
      </c>
      <c r="H87" s="72">
        <v>480</v>
      </c>
      <c r="I87" s="82"/>
      <c r="J87" s="82"/>
      <c r="K87" s="82"/>
    </row>
    <row r="88" spans="1:11" ht="25.5">
      <c r="A88" s="97" t="s">
        <v>219</v>
      </c>
      <c r="B88" s="98" t="s">
        <v>349</v>
      </c>
      <c r="C88" s="34">
        <v>244</v>
      </c>
      <c r="D88" s="34">
        <v>226000</v>
      </c>
      <c r="E88" s="34" t="s">
        <v>210</v>
      </c>
      <c r="F88" s="59">
        <v>22</v>
      </c>
      <c r="G88" s="71">
        <f>H88/F88</f>
        <v>544.09090909090912</v>
      </c>
      <c r="H88" s="72">
        <v>11970</v>
      </c>
      <c r="I88" s="82"/>
      <c r="J88" s="82"/>
      <c r="K88" s="82"/>
    </row>
    <row r="89" spans="1:11">
      <c r="A89" s="99"/>
      <c r="B89" s="100" t="s">
        <v>188</v>
      </c>
      <c r="C89" s="100"/>
      <c r="D89" s="101"/>
      <c r="E89" s="76"/>
      <c r="F89" s="102"/>
      <c r="G89" s="102"/>
      <c r="H89" s="53">
        <f>H74+H77+H83+H84+H85+H86+H87+H88+H80</f>
        <v>155104</v>
      </c>
      <c r="I89" s="82"/>
      <c r="J89" s="82"/>
      <c r="K89" s="82"/>
    </row>
    <row r="90" spans="1:11" hidden="1">
      <c r="A90" s="103">
        <v>12</v>
      </c>
      <c r="B90" s="25"/>
      <c r="C90" s="25"/>
      <c r="D90" s="104"/>
      <c r="E90" s="105"/>
      <c r="F90" s="106"/>
      <c r="G90" s="106"/>
      <c r="H90" s="107">
        <v>38.658000000000001</v>
      </c>
      <c r="I90" s="82"/>
      <c r="J90" s="82"/>
      <c r="K90" s="82"/>
    </row>
    <row r="91" spans="1:11">
      <c r="A91" s="29"/>
      <c r="B91" s="25"/>
      <c r="C91" s="25"/>
      <c r="D91" s="108"/>
      <c r="E91" s="25"/>
      <c r="F91" s="109"/>
      <c r="G91" s="109"/>
      <c r="H91" s="81"/>
      <c r="I91" s="82"/>
      <c r="J91" s="82"/>
      <c r="K91" s="82"/>
    </row>
    <row r="92" spans="1:11">
      <c r="A92" s="630" t="s">
        <v>221</v>
      </c>
      <c r="B92" s="630"/>
      <c r="C92" s="630"/>
      <c r="D92" s="630"/>
      <c r="E92" s="630"/>
      <c r="F92" s="630"/>
      <c r="G92" s="630"/>
      <c r="H92" s="630"/>
      <c r="I92" s="82"/>
      <c r="J92" s="82"/>
      <c r="K92" s="82"/>
    </row>
    <row r="93" spans="1:11">
      <c r="A93" s="29"/>
      <c r="B93" s="25"/>
      <c r="C93" s="25"/>
      <c r="D93" s="108"/>
      <c r="E93" s="25"/>
      <c r="F93" s="109"/>
      <c r="G93" s="109"/>
      <c r="H93" s="81"/>
      <c r="I93" s="82"/>
      <c r="J93" s="82"/>
      <c r="K93" s="82"/>
    </row>
    <row r="94" spans="1:11" ht="51">
      <c r="A94" s="35" t="s">
        <v>190</v>
      </c>
      <c r="B94" s="35" t="s">
        <v>178</v>
      </c>
      <c r="C94" s="35" t="s">
        <v>179</v>
      </c>
      <c r="D94" s="35" t="s">
        <v>180</v>
      </c>
      <c r="E94" s="35" t="s">
        <v>222</v>
      </c>
      <c r="F94" s="35" t="s">
        <v>223</v>
      </c>
      <c r="G94" s="35" t="s">
        <v>224</v>
      </c>
      <c r="H94" s="36" t="s">
        <v>184</v>
      </c>
      <c r="I94" s="82"/>
      <c r="J94" s="82"/>
      <c r="K94" s="82"/>
    </row>
    <row r="95" spans="1:11" s="83" customFormat="1">
      <c r="A95" s="34">
        <v>1</v>
      </c>
      <c r="B95" s="34">
        <v>2</v>
      </c>
      <c r="C95" s="34"/>
      <c r="D95" s="34">
        <v>3</v>
      </c>
      <c r="E95" s="34">
        <v>4</v>
      </c>
      <c r="F95" s="34">
        <v>5</v>
      </c>
      <c r="G95" s="34">
        <v>6</v>
      </c>
      <c r="H95" s="59">
        <v>7</v>
      </c>
      <c r="I95" s="82"/>
      <c r="J95" s="82"/>
      <c r="K95" s="82"/>
    </row>
    <row r="96" spans="1:11" s="83" customFormat="1" ht="25.5">
      <c r="A96" s="64">
        <v>1</v>
      </c>
      <c r="B96" s="113" t="s">
        <v>225</v>
      </c>
      <c r="C96" s="114" t="s">
        <v>69</v>
      </c>
      <c r="D96" s="34">
        <v>266000</v>
      </c>
      <c r="E96" s="34">
        <v>50</v>
      </c>
      <c r="F96" s="48">
        <v>3</v>
      </c>
      <c r="G96" s="115">
        <f>H96/E96</f>
        <v>2799.42</v>
      </c>
      <c r="H96" s="72">
        <v>139971</v>
      </c>
      <c r="I96" s="82"/>
      <c r="J96" s="82"/>
      <c r="K96" s="82"/>
    </row>
    <row r="97" spans="1:11" s="83" customFormat="1">
      <c r="A97" s="99"/>
      <c r="B97" s="116" t="s">
        <v>188</v>
      </c>
      <c r="C97" s="76"/>
      <c r="D97" s="101"/>
      <c r="E97" s="76"/>
      <c r="F97" s="102"/>
      <c r="G97" s="102"/>
      <c r="H97" s="222">
        <f>H96</f>
        <v>139971</v>
      </c>
      <c r="I97" s="82"/>
      <c r="J97" s="82"/>
      <c r="K97" s="82"/>
    </row>
    <row r="98" spans="1:11" s="83" customFormat="1">
      <c r="A98" s="29"/>
      <c r="B98" s="84"/>
      <c r="C98" s="25"/>
      <c r="D98" s="108"/>
      <c r="E98" s="25"/>
      <c r="F98" s="109"/>
      <c r="G98" s="109"/>
      <c r="H98" s="81"/>
      <c r="I98" s="82"/>
      <c r="J98" s="82"/>
      <c r="K98" s="82"/>
    </row>
    <row r="99" spans="1:11" s="83" customFormat="1">
      <c r="A99" s="24"/>
      <c r="B99" s="85"/>
      <c r="C99" s="85"/>
      <c r="D99" s="29" t="s">
        <v>350</v>
      </c>
      <c r="E99" s="29"/>
      <c r="F99" s="84"/>
      <c r="G99" s="84"/>
      <c r="H99" s="81"/>
      <c r="I99" s="82"/>
      <c r="J99" s="82"/>
      <c r="K99" s="82"/>
    </row>
    <row r="100" spans="1:11" s="83" customFormat="1">
      <c r="A100" s="24"/>
      <c r="B100" s="85"/>
      <c r="C100" s="85"/>
      <c r="D100" s="29"/>
      <c r="E100" s="29"/>
      <c r="F100" s="84"/>
      <c r="G100" s="84"/>
      <c r="H100" s="81"/>
      <c r="I100" s="82"/>
      <c r="J100" s="82"/>
      <c r="K100" s="82"/>
    </row>
    <row r="101" spans="1:11" s="83" customFormat="1" ht="25.5">
      <c r="A101" s="35" t="s">
        <v>227</v>
      </c>
      <c r="B101" s="66" t="s">
        <v>178</v>
      </c>
      <c r="C101" s="35" t="s">
        <v>179</v>
      </c>
      <c r="D101" s="35" t="s">
        <v>180</v>
      </c>
      <c r="E101" s="35" t="s">
        <v>181</v>
      </c>
      <c r="F101" s="35" t="s">
        <v>203</v>
      </c>
      <c r="G101" s="119" t="s">
        <v>228</v>
      </c>
      <c r="H101" s="36" t="s">
        <v>184</v>
      </c>
      <c r="I101" s="82"/>
      <c r="J101" s="82"/>
      <c r="K101" s="82"/>
    </row>
    <row r="102" spans="1:11" s="83" customFormat="1">
      <c r="A102" s="34">
        <v>1</v>
      </c>
      <c r="B102" s="34">
        <v>2</v>
      </c>
      <c r="C102" s="34">
        <v>3</v>
      </c>
      <c r="D102" s="34">
        <v>4</v>
      </c>
      <c r="E102" s="34">
        <v>5</v>
      </c>
      <c r="F102" s="34">
        <v>6</v>
      </c>
      <c r="G102" s="34">
        <v>7</v>
      </c>
      <c r="H102" s="59">
        <v>8</v>
      </c>
      <c r="I102" s="82"/>
      <c r="J102" s="82"/>
      <c r="K102" s="82"/>
    </row>
    <row r="103" spans="1:11" s="83" customFormat="1">
      <c r="A103" s="35">
        <v>1</v>
      </c>
      <c r="B103" s="65" t="s">
        <v>501</v>
      </c>
      <c r="C103" s="66" t="s">
        <v>73</v>
      </c>
      <c r="D103" s="34">
        <v>310000</v>
      </c>
      <c r="E103" s="34"/>
      <c r="F103" s="59"/>
      <c r="G103" s="71"/>
      <c r="H103" s="69">
        <f>SUM(H104:H108)</f>
        <v>233236.99999999281</v>
      </c>
      <c r="I103" s="82"/>
      <c r="J103" s="82"/>
      <c r="K103" s="82"/>
    </row>
    <row r="104" spans="1:11" s="83" customFormat="1">
      <c r="A104" s="35"/>
      <c r="B104" s="70" t="s">
        <v>502</v>
      </c>
      <c r="C104" s="66"/>
      <c r="D104" s="34"/>
      <c r="E104" s="34" t="s">
        <v>230</v>
      </c>
      <c r="F104" s="59">
        <v>5</v>
      </c>
      <c r="G104" s="71">
        <v>27000</v>
      </c>
      <c r="H104" s="72">
        <f>F104*G104</f>
        <v>135000</v>
      </c>
      <c r="I104" s="82"/>
      <c r="J104" s="82"/>
      <c r="K104" s="82"/>
    </row>
    <row r="105" spans="1:11" s="83" customFormat="1">
      <c r="A105" s="35"/>
      <c r="B105" s="70" t="s">
        <v>503</v>
      </c>
      <c r="C105" s="66"/>
      <c r="D105" s="34"/>
      <c r="E105" s="34" t="s">
        <v>230</v>
      </c>
      <c r="F105" s="59">
        <v>1</v>
      </c>
      <c r="G105" s="71">
        <v>31411</v>
      </c>
      <c r="H105" s="72">
        <f>F105*G105</f>
        <v>31411</v>
      </c>
      <c r="I105" s="82"/>
      <c r="J105" s="82"/>
      <c r="K105" s="82"/>
    </row>
    <row r="106" spans="1:11" s="83" customFormat="1">
      <c r="A106" s="35"/>
      <c r="B106" s="70" t="s">
        <v>504</v>
      </c>
      <c r="C106" s="66"/>
      <c r="D106" s="34"/>
      <c r="E106" s="34" t="s">
        <v>230</v>
      </c>
      <c r="F106" s="59">
        <v>1</v>
      </c>
      <c r="G106" s="71">
        <v>7500</v>
      </c>
      <c r="H106" s="72">
        <f>F106*G106</f>
        <v>7500</v>
      </c>
      <c r="I106" s="82"/>
      <c r="J106" s="82"/>
      <c r="K106" s="82"/>
    </row>
    <row r="107" spans="1:11" s="83" customFormat="1">
      <c r="A107" s="35"/>
      <c r="B107" s="70" t="s">
        <v>505</v>
      </c>
      <c r="C107" s="66"/>
      <c r="D107" s="34"/>
      <c r="E107" s="34" t="s">
        <v>230</v>
      </c>
      <c r="F107" s="59">
        <v>1</v>
      </c>
      <c r="G107" s="71">
        <v>2500</v>
      </c>
      <c r="H107" s="72">
        <f>F107*G107</f>
        <v>2500</v>
      </c>
      <c r="I107" s="82"/>
      <c r="J107" s="82"/>
      <c r="K107" s="82"/>
    </row>
    <row r="108" spans="1:11" s="83" customFormat="1">
      <c r="A108" s="35"/>
      <c r="B108" s="70" t="s">
        <v>506</v>
      </c>
      <c r="C108" s="66"/>
      <c r="D108" s="34"/>
      <c r="E108" s="34" t="s">
        <v>507</v>
      </c>
      <c r="F108" s="59">
        <v>30.883695652170001</v>
      </c>
      <c r="G108" s="71">
        <v>1840</v>
      </c>
      <c r="H108" s="72">
        <f>F108*G108</f>
        <v>56825.999999992804</v>
      </c>
      <c r="I108" s="82"/>
      <c r="J108" s="82"/>
      <c r="K108" s="82"/>
    </row>
    <row r="109" spans="1:11" s="83" customFormat="1" ht="25.5">
      <c r="A109" s="35">
        <v>2</v>
      </c>
      <c r="B109" s="65" t="s">
        <v>508</v>
      </c>
      <c r="C109" s="66"/>
      <c r="D109" s="34"/>
      <c r="E109" s="34"/>
      <c r="F109" s="34"/>
      <c r="G109" s="279"/>
      <c r="H109" s="72"/>
      <c r="I109" s="82"/>
      <c r="J109" s="82"/>
      <c r="K109" s="82"/>
    </row>
    <row r="110" spans="1:11" s="83" customFormat="1">
      <c r="A110" s="35"/>
      <c r="B110" s="119" t="s">
        <v>509</v>
      </c>
      <c r="C110" s="66"/>
      <c r="D110" s="34"/>
      <c r="E110" s="34" t="s">
        <v>230</v>
      </c>
      <c r="F110" s="34">
        <v>900</v>
      </c>
      <c r="G110" s="279">
        <f>H110/F110</f>
        <v>579.95111111111112</v>
      </c>
      <c r="H110" s="221">
        <v>521956</v>
      </c>
      <c r="I110" s="82"/>
      <c r="J110" s="82"/>
      <c r="K110" s="82"/>
    </row>
    <row r="111" spans="1:11" s="83" customFormat="1">
      <c r="A111" s="99"/>
      <c r="B111" s="116" t="s">
        <v>188</v>
      </c>
      <c r="C111" s="76"/>
      <c r="D111" s="101"/>
      <c r="E111" s="76"/>
      <c r="F111" s="102"/>
      <c r="G111" s="102"/>
      <c r="H111" s="53">
        <f>H103+H110</f>
        <v>755192.99999999278</v>
      </c>
      <c r="I111" s="82"/>
      <c r="J111" s="82"/>
      <c r="K111" s="82"/>
    </row>
    <row r="112" spans="1:11">
      <c r="A112" s="29"/>
      <c r="B112" s="25"/>
      <c r="C112" s="25"/>
      <c r="D112" s="108"/>
      <c r="E112" s="25"/>
      <c r="F112" s="25"/>
      <c r="G112" s="25"/>
      <c r="H112" s="81"/>
      <c r="I112" s="82"/>
      <c r="J112" s="82"/>
      <c r="K112" s="82"/>
    </row>
    <row r="113" spans="1:11" hidden="1">
      <c r="A113" s="280"/>
      <c r="B113" s="637" t="s">
        <v>510</v>
      </c>
      <c r="C113" s="637"/>
      <c r="D113" s="637"/>
      <c r="E113" s="637"/>
      <c r="F113" s="637"/>
      <c r="G113" s="637"/>
      <c r="H113" s="281"/>
      <c r="I113" s="282"/>
      <c r="J113" s="82"/>
      <c r="K113" s="82"/>
    </row>
    <row r="114" spans="1:11" hidden="1">
      <c r="A114" s="280"/>
      <c r="B114" s="280"/>
      <c r="C114" s="280"/>
      <c r="D114" s="280"/>
      <c r="E114" s="280"/>
      <c r="F114" s="280"/>
      <c r="G114" s="280"/>
      <c r="H114" s="281"/>
      <c r="I114" s="280"/>
      <c r="J114" s="82"/>
      <c r="K114" s="82"/>
    </row>
    <row r="115" spans="1:11" ht="38.25" hidden="1">
      <c r="A115" s="283" t="s">
        <v>177</v>
      </c>
      <c r="B115" s="284" t="s">
        <v>178</v>
      </c>
      <c r="C115" s="284"/>
      <c r="D115" s="285" t="s">
        <v>180</v>
      </c>
      <c r="E115" s="285" t="s">
        <v>181</v>
      </c>
      <c r="F115" s="285" t="s">
        <v>203</v>
      </c>
      <c r="G115" s="285" t="s">
        <v>191</v>
      </c>
      <c r="H115" s="286" t="s">
        <v>511</v>
      </c>
      <c r="I115" s="287"/>
      <c r="J115" s="82"/>
      <c r="K115" s="82"/>
    </row>
    <row r="116" spans="1:11" ht="13.5" hidden="1" thickBot="1">
      <c r="A116" s="288">
        <v>1</v>
      </c>
      <c r="B116" s="289">
        <v>2</v>
      </c>
      <c r="C116" s="289"/>
      <c r="D116" s="289">
        <v>3</v>
      </c>
      <c r="E116" s="289">
        <v>4</v>
      </c>
      <c r="F116" s="289">
        <v>5</v>
      </c>
      <c r="G116" s="289">
        <v>6</v>
      </c>
      <c r="H116" s="290">
        <v>7</v>
      </c>
      <c r="I116" s="287"/>
      <c r="J116" s="82"/>
      <c r="K116" s="82"/>
    </row>
    <row r="117" spans="1:11" hidden="1">
      <c r="A117" s="291">
        <v>1</v>
      </c>
      <c r="B117" s="292" t="s">
        <v>512</v>
      </c>
      <c r="C117" s="292"/>
      <c r="D117" s="293">
        <v>31000</v>
      </c>
      <c r="E117" s="294"/>
      <c r="F117" s="294"/>
      <c r="G117" s="295"/>
      <c r="H117" s="296">
        <f>H118</f>
        <v>2</v>
      </c>
      <c r="I117" s="287"/>
      <c r="J117" s="82"/>
      <c r="K117" s="82"/>
    </row>
    <row r="118" spans="1:11" hidden="1">
      <c r="A118" s="297"/>
      <c r="B118" s="298" t="s">
        <v>513</v>
      </c>
      <c r="C118" s="298"/>
      <c r="D118" s="299"/>
      <c r="E118" s="299" t="s">
        <v>230</v>
      </c>
      <c r="F118" s="299">
        <v>8</v>
      </c>
      <c r="G118" s="299">
        <v>250</v>
      </c>
      <c r="H118" s="300">
        <v>2</v>
      </c>
      <c r="I118" s="287"/>
      <c r="J118" s="82"/>
      <c r="K118" s="82"/>
    </row>
    <row r="119" spans="1:11" hidden="1">
      <c r="A119" s="297"/>
      <c r="B119" s="298"/>
      <c r="C119" s="298"/>
      <c r="D119" s="299"/>
      <c r="E119" s="299"/>
      <c r="F119" s="299"/>
      <c r="G119" s="301"/>
      <c r="H119" s="300"/>
      <c r="I119" s="287"/>
      <c r="J119" s="82"/>
      <c r="K119" s="82"/>
    </row>
    <row r="120" spans="1:11" ht="13.5" hidden="1" thickBot="1">
      <c r="A120" s="302"/>
      <c r="B120" s="303" t="s">
        <v>514</v>
      </c>
      <c r="C120" s="303"/>
      <c r="D120" s="304"/>
      <c r="E120" s="305"/>
      <c r="F120" s="306"/>
      <c r="G120" s="306"/>
      <c r="H120" s="307">
        <f>H117</f>
        <v>2</v>
      </c>
      <c r="I120" s="250"/>
      <c r="J120" s="82"/>
      <c r="K120" s="82"/>
    </row>
    <row r="121" spans="1:11">
      <c r="A121" s="24"/>
      <c r="B121" s="85"/>
      <c r="C121" s="85"/>
      <c r="D121" s="29" t="s">
        <v>226</v>
      </c>
      <c r="E121" s="29"/>
      <c r="F121" s="84"/>
      <c r="G121" s="84"/>
      <c r="H121" s="81"/>
      <c r="I121" s="82"/>
      <c r="J121" s="82"/>
      <c r="K121" s="82"/>
    </row>
    <row r="122" spans="1:11">
      <c r="A122" s="24"/>
      <c r="B122" s="85"/>
      <c r="C122" s="85"/>
      <c r="D122" s="29"/>
      <c r="E122" s="29"/>
      <c r="F122" s="84"/>
      <c r="G122" s="84"/>
      <c r="H122" s="81"/>
      <c r="I122" s="82"/>
      <c r="J122" s="82"/>
      <c r="K122" s="82"/>
    </row>
    <row r="123" spans="1:11" ht="35.25" customHeight="1">
      <c r="A123" s="35" t="s">
        <v>227</v>
      </c>
      <c r="B123" s="66" t="s">
        <v>178</v>
      </c>
      <c r="C123" s="35" t="s">
        <v>179</v>
      </c>
      <c r="D123" s="35" t="s">
        <v>180</v>
      </c>
      <c r="E123" s="35" t="s">
        <v>181</v>
      </c>
      <c r="F123" s="35" t="s">
        <v>203</v>
      </c>
      <c r="G123" s="119" t="s">
        <v>228</v>
      </c>
      <c r="H123" s="36" t="s">
        <v>184</v>
      </c>
    </row>
    <row r="124" spans="1:11">
      <c r="A124" s="34">
        <v>1</v>
      </c>
      <c r="B124" s="34">
        <v>2</v>
      </c>
      <c r="C124" s="34">
        <v>3</v>
      </c>
      <c r="D124" s="34">
        <v>4</v>
      </c>
      <c r="E124" s="34">
        <v>5</v>
      </c>
      <c r="F124" s="34">
        <v>6</v>
      </c>
      <c r="G124" s="34">
        <v>7</v>
      </c>
      <c r="H124" s="59">
        <v>8</v>
      </c>
    </row>
    <row r="125" spans="1:11" hidden="1">
      <c r="A125" s="64">
        <v>1</v>
      </c>
      <c r="B125" s="67" t="s">
        <v>229</v>
      </c>
      <c r="C125" s="34">
        <v>244</v>
      </c>
      <c r="D125" s="64">
        <v>341000</v>
      </c>
      <c r="E125" s="34" t="s">
        <v>230</v>
      </c>
      <c r="F125" s="34">
        <v>4</v>
      </c>
      <c r="G125" s="308">
        <f>H125/F125</f>
        <v>0</v>
      </c>
      <c r="H125" s="69">
        <v>0</v>
      </c>
    </row>
    <row r="126" spans="1:11">
      <c r="A126" s="64">
        <v>1</v>
      </c>
      <c r="B126" s="136" t="s">
        <v>274</v>
      </c>
      <c r="C126" s="137" t="s">
        <v>73</v>
      </c>
      <c r="D126" s="138">
        <v>346000</v>
      </c>
      <c r="E126" s="34"/>
      <c r="F126" s="59"/>
      <c r="G126" s="59"/>
      <c r="H126" s="69">
        <f>SUM(H127:H134)</f>
        <v>47985</v>
      </c>
    </row>
    <row r="127" spans="1:11">
      <c r="A127" s="34"/>
      <c r="B127" s="309" t="s">
        <v>275</v>
      </c>
      <c r="C127" s="137"/>
      <c r="D127" s="138"/>
      <c r="E127" s="34" t="s">
        <v>230</v>
      </c>
      <c r="F127" s="59">
        <v>18</v>
      </c>
      <c r="G127" s="59">
        <v>13</v>
      </c>
      <c r="H127" s="72">
        <f>F127*G127</f>
        <v>234</v>
      </c>
    </row>
    <row r="128" spans="1:11">
      <c r="A128" s="34"/>
      <c r="B128" s="309" t="s">
        <v>515</v>
      </c>
      <c r="C128" s="137"/>
      <c r="D128" s="138"/>
      <c r="E128" s="34" t="s">
        <v>230</v>
      </c>
      <c r="F128" s="383">
        <v>18</v>
      </c>
      <c r="G128" s="59">
        <v>25</v>
      </c>
      <c r="H128" s="72">
        <f t="shared" ref="H128:H132" si="0">F128*G128</f>
        <v>450</v>
      </c>
    </row>
    <row r="129" spans="1:19">
      <c r="A129" s="34"/>
      <c r="B129" s="309" t="s">
        <v>516</v>
      </c>
      <c r="C129" s="137"/>
      <c r="D129" s="138"/>
      <c r="E129" s="34" t="s">
        <v>230</v>
      </c>
      <c r="F129" s="383">
        <v>18</v>
      </c>
      <c r="G129" s="59">
        <v>133.5</v>
      </c>
      <c r="H129" s="72">
        <f t="shared" si="0"/>
        <v>2403</v>
      </c>
    </row>
    <row r="130" spans="1:19">
      <c r="A130" s="34"/>
      <c r="B130" s="309" t="s">
        <v>517</v>
      </c>
      <c r="C130" s="137"/>
      <c r="D130" s="138"/>
      <c r="E130" s="34" t="s">
        <v>518</v>
      </c>
      <c r="F130" s="383">
        <v>18</v>
      </c>
      <c r="G130" s="59">
        <v>80</v>
      </c>
      <c r="H130" s="72">
        <f t="shared" si="0"/>
        <v>1440</v>
      </c>
    </row>
    <row r="131" spans="1:19">
      <c r="A131" s="34"/>
      <c r="B131" s="309" t="s">
        <v>519</v>
      </c>
      <c r="C131" s="137"/>
      <c r="D131" s="138"/>
      <c r="E131" s="34" t="s">
        <v>230</v>
      </c>
      <c r="F131" s="383">
        <v>18</v>
      </c>
      <c r="G131" s="59">
        <v>4</v>
      </c>
      <c r="H131" s="72">
        <f t="shared" si="0"/>
        <v>72</v>
      </c>
    </row>
    <row r="132" spans="1:19">
      <c r="A132" s="34"/>
      <c r="B132" s="70" t="s">
        <v>520</v>
      </c>
      <c r="C132" s="137"/>
      <c r="D132" s="138"/>
      <c r="E132" s="34" t="s">
        <v>230</v>
      </c>
      <c r="F132" s="383">
        <v>18</v>
      </c>
      <c r="G132" s="59">
        <v>25</v>
      </c>
      <c r="H132" s="72">
        <f t="shared" si="0"/>
        <v>450</v>
      </c>
    </row>
    <row r="133" spans="1:19">
      <c r="A133" s="34"/>
      <c r="B133" s="70" t="s">
        <v>521</v>
      </c>
      <c r="C133" s="137"/>
      <c r="D133" s="138"/>
      <c r="E133" s="34" t="s">
        <v>277</v>
      </c>
      <c r="F133" s="383">
        <v>18</v>
      </c>
      <c r="G133" s="59">
        <v>350</v>
      </c>
      <c r="H133" s="72">
        <f>F133*G133</f>
        <v>6300</v>
      </c>
    </row>
    <row r="134" spans="1:19">
      <c r="A134" s="34"/>
      <c r="B134" s="70" t="s">
        <v>484</v>
      </c>
      <c r="C134" s="137"/>
      <c r="D134" s="138"/>
      <c r="E134" s="34" t="s">
        <v>230</v>
      </c>
      <c r="F134" s="383">
        <v>15</v>
      </c>
      <c r="G134" s="59">
        <f>H134/F134</f>
        <v>2442.4</v>
      </c>
      <c r="H134" s="72">
        <v>36636</v>
      </c>
    </row>
    <row r="135" spans="1:19">
      <c r="A135" s="64">
        <v>2</v>
      </c>
      <c r="B135" s="310" t="s">
        <v>522</v>
      </c>
      <c r="C135" s="34">
        <v>244</v>
      </c>
      <c r="D135" s="64">
        <v>349000</v>
      </c>
      <c r="E135" s="34" t="s">
        <v>230</v>
      </c>
      <c r="F135" s="59">
        <v>100</v>
      </c>
      <c r="G135" s="59">
        <v>40</v>
      </c>
      <c r="H135" s="69">
        <v>20872</v>
      </c>
    </row>
    <row r="136" spans="1:19">
      <c r="A136" s="64">
        <v>3</v>
      </c>
      <c r="B136" s="310" t="s">
        <v>523</v>
      </c>
      <c r="C136" s="34">
        <v>244</v>
      </c>
      <c r="D136" s="64">
        <v>349000</v>
      </c>
      <c r="E136" s="34" t="s">
        <v>230</v>
      </c>
      <c r="F136" s="59">
        <v>22</v>
      </c>
      <c r="G136" s="59">
        <f>H136/F136</f>
        <v>477.27272727272725</v>
      </c>
      <c r="H136" s="69">
        <v>10500</v>
      </c>
    </row>
    <row r="137" spans="1:19">
      <c r="A137" s="64">
        <v>4</v>
      </c>
      <c r="B137" s="310" t="s">
        <v>524</v>
      </c>
      <c r="C137" s="34">
        <v>244</v>
      </c>
      <c r="D137" s="64">
        <v>349000</v>
      </c>
      <c r="E137" s="34" t="s">
        <v>230</v>
      </c>
      <c r="F137" s="59">
        <v>100</v>
      </c>
      <c r="G137" s="59">
        <f>H137/F137</f>
        <v>400.54</v>
      </c>
      <c r="H137" s="69">
        <v>40054</v>
      </c>
    </row>
    <row r="138" spans="1:19">
      <c r="A138" s="73"/>
      <c r="B138" s="100" t="s">
        <v>188</v>
      </c>
      <c r="C138" s="100"/>
      <c r="D138" s="101"/>
      <c r="E138" s="73"/>
      <c r="F138" s="102"/>
      <c r="G138" s="102"/>
      <c r="H138" s="147">
        <f>H125+H126+H135+H136+H137</f>
        <v>119411</v>
      </c>
      <c r="I138" s="117"/>
      <c r="J138" s="117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1:19" s="83" customFormat="1">
      <c r="A139" s="24"/>
      <c r="B139" s="169"/>
      <c r="C139" s="169"/>
      <c r="D139" s="108"/>
      <c r="E139" s="24"/>
      <c r="F139" s="109"/>
      <c r="G139" s="109"/>
      <c r="H139" s="170"/>
      <c r="I139" s="223"/>
      <c r="J139" s="223"/>
      <c r="K139" s="224"/>
      <c r="L139" s="224"/>
      <c r="M139" s="224"/>
      <c r="N139" s="224"/>
      <c r="O139" s="224"/>
      <c r="P139" s="224"/>
      <c r="Q139" s="224"/>
      <c r="R139" s="224"/>
      <c r="S139" s="224"/>
    </row>
    <row r="140" spans="1:19" hidden="1">
      <c r="A140" s="24"/>
      <c r="B140" s="25" t="s">
        <v>525</v>
      </c>
      <c r="C140" s="25"/>
      <c r="D140" s="311"/>
      <c r="E140" s="270" t="s">
        <v>234</v>
      </c>
      <c r="F140" s="271">
        <v>3</v>
      </c>
      <c r="G140" s="271">
        <v>120</v>
      </c>
      <c r="H140" s="312">
        <f t="shared" ref="H140:H170" si="1">F140*G140/1000</f>
        <v>0.36</v>
      </c>
      <c r="K140" s="28"/>
    </row>
    <row r="141" spans="1:19" hidden="1">
      <c r="A141" s="24"/>
      <c r="B141" s="269" t="s">
        <v>526</v>
      </c>
      <c r="C141" s="269"/>
      <c r="D141" s="64"/>
      <c r="E141" s="34" t="s">
        <v>234</v>
      </c>
      <c r="F141" s="139">
        <v>5</v>
      </c>
      <c r="G141" s="139">
        <v>290</v>
      </c>
      <c r="H141" s="43">
        <f t="shared" si="1"/>
        <v>1.45</v>
      </c>
      <c r="K141" s="28"/>
    </row>
    <row r="142" spans="1:19" hidden="1">
      <c r="A142" s="24"/>
      <c r="B142" s="269" t="s">
        <v>527</v>
      </c>
      <c r="C142" s="269"/>
      <c r="D142" s="64"/>
      <c r="E142" s="34" t="s">
        <v>234</v>
      </c>
      <c r="F142" s="139">
        <v>4</v>
      </c>
      <c r="G142" s="139">
        <v>130</v>
      </c>
      <c r="H142" s="43">
        <f t="shared" si="1"/>
        <v>0.52</v>
      </c>
      <c r="K142" s="28"/>
    </row>
    <row r="143" spans="1:19" hidden="1">
      <c r="A143" s="24"/>
      <c r="B143" s="269" t="s">
        <v>528</v>
      </c>
      <c r="C143" s="269"/>
      <c r="D143" s="64"/>
      <c r="E143" s="34" t="s">
        <v>234</v>
      </c>
      <c r="F143" s="139">
        <v>6</v>
      </c>
      <c r="G143" s="139">
        <v>85</v>
      </c>
      <c r="H143" s="43">
        <f t="shared" si="1"/>
        <v>0.51</v>
      </c>
      <c r="K143" s="28"/>
    </row>
    <row r="144" spans="1:19" hidden="1">
      <c r="A144" s="24"/>
      <c r="B144" s="269" t="s">
        <v>529</v>
      </c>
      <c r="C144" s="269"/>
      <c r="D144" s="64"/>
      <c r="E144" s="34" t="s">
        <v>234</v>
      </c>
      <c r="F144" s="139">
        <v>20</v>
      </c>
      <c r="G144" s="139">
        <v>45</v>
      </c>
      <c r="H144" s="43">
        <f t="shared" si="1"/>
        <v>0.9</v>
      </c>
      <c r="K144" s="28"/>
    </row>
    <row r="145" spans="1:11" hidden="1">
      <c r="A145" s="24"/>
      <c r="B145" s="269" t="s">
        <v>530</v>
      </c>
      <c r="C145" s="269"/>
      <c r="D145" s="64"/>
      <c r="E145" s="34" t="s">
        <v>234</v>
      </c>
      <c r="F145" s="139">
        <v>10</v>
      </c>
      <c r="G145" s="139">
        <v>120</v>
      </c>
      <c r="H145" s="43">
        <f t="shared" si="1"/>
        <v>1.2</v>
      </c>
      <c r="K145" s="28"/>
    </row>
    <row r="146" spans="1:11" hidden="1">
      <c r="A146" s="24"/>
      <c r="B146" s="269" t="s">
        <v>531</v>
      </c>
      <c r="C146" s="269"/>
      <c r="D146" s="64"/>
      <c r="E146" s="34" t="s">
        <v>234</v>
      </c>
      <c r="F146" s="139">
        <v>70</v>
      </c>
      <c r="G146" s="139">
        <v>41</v>
      </c>
      <c r="H146" s="43">
        <f t="shared" si="1"/>
        <v>2.87</v>
      </c>
      <c r="K146" s="28"/>
    </row>
    <row r="147" spans="1:11" hidden="1">
      <c r="A147" s="24"/>
      <c r="B147" s="269" t="s">
        <v>532</v>
      </c>
      <c r="C147" s="269"/>
      <c r="D147" s="64"/>
      <c r="E147" s="34" t="s">
        <v>234</v>
      </c>
      <c r="F147" s="139">
        <v>35</v>
      </c>
      <c r="G147" s="139">
        <v>15</v>
      </c>
      <c r="H147" s="43">
        <f t="shared" si="1"/>
        <v>0.52500000000000002</v>
      </c>
      <c r="K147" s="28"/>
    </row>
    <row r="148" spans="1:11" hidden="1">
      <c r="A148" s="24"/>
      <c r="B148" s="269" t="s">
        <v>533</v>
      </c>
      <c r="C148" s="269"/>
      <c r="D148" s="64"/>
      <c r="E148" s="34" t="s">
        <v>234</v>
      </c>
      <c r="F148" s="139">
        <v>60</v>
      </c>
      <c r="G148" s="139">
        <v>450</v>
      </c>
      <c r="H148" s="43">
        <f t="shared" si="1"/>
        <v>27</v>
      </c>
      <c r="K148" s="28"/>
    </row>
    <row r="149" spans="1:11" hidden="1">
      <c r="A149" s="24"/>
      <c r="B149" s="269" t="s">
        <v>534</v>
      </c>
      <c r="C149" s="269"/>
      <c r="D149" s="64"/>
      <c r="E149" s="34" t="s">
        <v>234</v>
      </c>
      <c r="F149" s="139">
        <v>50</v>
      </c>
      <c r="G149" s="139">
        <v>45</v>
      </c>
      <c r="H149" s="43">
        <f t="shared" si="1"/>
        <v>2.25</v>
      </c>
      <c r="K149" s="28"/>
    </row>
    <row r="150" spans="1:11" hidden="1">
      <c r="A150" s="24"/>
      <c r="B150" s="313" t="s">
        <v>535</v>
      </c>
      <c r="C150" s="313"/>
      <c r="D150" s="64"/>
      <c r="E150" s="34" t="s">
        <v>234</v>
      </c>
      <c r="F150" s="139">
        <v>7</v>
      </c>
      <c r="G150" s="139">
        <v>850</v>
      </c>
      <c r="H150" s="43">
        <f t="shared" si="1"/>
        <v>5.95</v>
      </c>
      <c r="K150" s="28"/>
    </row>
    <row r="151" spans="1:11" hidden="1">
      <c r="A151" s="24"/>
      <c r="B151" s="313" t="s">
        <v>536</v>
      </c>
      <c r="C151" s="313"/>
      <c r="D151" s="67"/>
      <c r="E151" s="34" t="s">
        <v>234</v>
      </c>
      <c r="F151" s="139">
        <v>30</v>
      </c>
      <c r="G151" s="139">
        <v>68</v>
      </c>
      <c r="H151" s="43">
        <f t="shared" si="1"/>
        <v>2.04</v>
      </c>
      <c r="K151" s="28"/>
    </row>
    <row r="152" spans="1:11" hidden="1">
      <c r="A152" s="24"/>
      <c r="B152" s="313" t="s">
        <v>537</v>
      </c>
      <c r="C152" s="313"/>
      <c r="D152" s="67"/>
      <c r="E152" s="34" t="s">
        <v>234</v>
      </c>
      <c r="F152" s="139">
        <v>20</v>
      </c>
      <c r="G152" s="139">
        <v>48</v>
      </c>
      <c r="H152" s="43">
        <f t="shared" si="1"/>
        <v>0.96</v>
      </c>
      <c r="I152" s="28"/>
      <c r="J152" s="28"/>
      <c r="K152" s="28"/>
    </row>
    <row r="153" spans="1:11" hidden="1">
      <c r="A153" s="24"/>
      <c r="B153" s="313" t="s">
        <v>312</v>
      </c>
      <c r="C153" s="313"/>
      <c r="D153" s="67"/>
      <c r="E153" s="34" t="s">
        <v>234</v>
      </c>
      <c r="F153" s="139">
        <v>6</v>
      </c>
      <c r="G153" s="139">
        <v>98</v>
      </c>
      <c r="H153" s="43">
        <f t="shared" si="1"/>
        <v>0.58799999999999997</v>
      </c>
      <c r="I153" s="28"/>
      <c r="J153" s="28"/>
      <c r="K153" s="28"/>
    </row>
    <row r="154" spans="1:11" hidden="1">
      <c r="A154" s="24"/>
      <c r="B154" s="313" t="s">
        <v>538</v>
      </c>
      <c r="C154" s="313"/>
      <c r="D154" s="67"/>
      <c r="E154" s="34" t="s">
        <v>234</v>
      </c>
      <c r="F154" s="139">
        <v>12</v>
      </c>
      <c r="G154" s="139">
        <v>28</v>
      </c>
      <c r="H154" s="43">
        <f t="shared" si="1"/>
        <v>0.33600000000000002</v>
      </c>
      <c r="I154" s="28"/>
      <c r="J154" s="28"/>
      <c r="K154" s="28"/>
    </row>
    <row r="155" spans="1:11" hidden="1">
      <c r="A155" s="24"/>
      <c r="B155" s="313" t="s">
        <v>539</v>
      </c>
      <c r="C155" s="313"/>
      <c r="D155" s="67"/>
      <c r="E155" s="34" t="s">
        <v>234</v>
      </c>
      <c r="F155" s="139">
        <v>12</v>
      </c>
      <c r="G155" s="139">
        <v>68</v>
      </c>
      <c r="H155" s="43">
        <f t="shared" si="1"/>
        <v>0.81599999999999995</v>
      </c>
      <c r="I155" s="28"/>
      <c r="J155" s="28"/>
      <c r="K155" s="28"/>
    </row>
    <row r="156" spans="1:11" hidden="1">
      <c r="A156" s="24"/>
      <c r="B156" s="313" t="s">
        <v>540</v>
      </c>
      <c r="C156" s="313"/>
      <c r="D156" s="67"/>
      <c r="E156" s="34" t="s">
        <v>234</v>
      </c>
      <c r="F156" s="139">
        <v>6</v>
      </c>
      <c r="G156" s="139">
        <v>210</v>
      </c>
      <c r="H156" s="43">
        <f t="shared" si="1"/>
        <v>1.26</v>
      </c>
      <c r="I156" s="28"/>
      <c r="J156" s="28"/>
      <c r="K156" s="28"/>
    </row>
    <row r="157" spans="1:11" hidden="1">
      <c r="A157" s="24"/>
      <c r="B157" s="313" t="s">
        <v>541</v>
      </c>
      <c r="C157" s="313"/>
      <c r="D157" s="67"/>
      <c r="E157" s="34" t="s">
        <v>234</v>
      </c>
      <c r="F157" s="139">
        <v>5</v>
      </c>
      <c r="G157" s="139">
        <v>80</v>
      </c>
      <c r="H157" s="43">
        <f t="shared" si="1"/>
        <v>0.4</v>
      </c>
      <c r="I157" s="28"/>
      <c r="J157" s="28"/>
      <c r="K157" s="28"/>
    </row>
    <row r="158" spans="1:11" hidden="1">
      <c r="A158" s="24"/>
      <c r="B158" s="313" t="s">
        <v>542</v>
      </c>
      <c r="C158" s="313"/>
      <c r="D158" s="67"/>
      <c r="E158" s="34" t="s">
        <v>234</v>
      </c>
      <c r="F158" s="139">
        <v>200</v>
      </c>
      <c r="G158" s="139">
        <v>6.5</v>
      </c>
      <c r="H158" s="43">
        <f t="shared" si="1"/>
        <v>1.3</v>
      </c>
      <c r="I158" s="28"/>
      <c r="J158" s="28"/>
      <c r="K158" s="28"/>
    </row>
    <row r="159" spans="1:11" hidden="1">
      <c r="A159" s="24"/>
      <c r="B159" s="313" t="s">
        <v>543</v>
      </c>
      <c r="C159" s="313"/>
      <c r="D159" s="67"/>
      <c r="E159" s="34" t="s">
        <v>234</v>
      </c>
      <c r="F159" s="139">
        <v>4</v>
      </c>
      <c r="G159" s="139">
        <v>520</v>
      </c>
      <c r="H159" s="43">
        <f t="shared" si="1"/>
        <v>2.08</v>
      </c>
      <c r="I159" s="28"/>
      <c r="J159" s="28"/>
      <c r="K159" s="28"/>
    </row>
    <row r="160" spans="1:11" hidden="1">
      <c r="A160" s="24"/>
      <c r="B160" s="313" t="s">
        <v>544</v>
      </c>
      <c r="C160" s="313"/>
      <c r="D160" s="67"/>
      <c r="E160" s="34" t="s">
        <v>234</v>
      </c>
      <c r="F160" s="139">
        <v>75</v>
      </c>
      <c r="G160" s="139">
        <v>100</v>
      </c>
      <c r="H160" s="43">
        <f t="shared" si="1"/>
        <v>7.5</v>
      </c>
      <c r="I160" s="28"/>
      <c r="J160" s="28"/>
      <c r="K160" s="28"/>
    </row>
    <row r="161" spans="1:11" hidden="1">
      <c r="A161" s="24"/>
      <c r="B161" s="313" t="s">
        <v>545</v>
      </c>
      <c r="C161" s="313"/>
      <c r="D161" s="67"/>
      <c r="E161" s="34" t="s">
        <v>234</v>
      </c>
      <c r="F161" s="139">
        <v>10</v>
      </c>
      <c r="G161" s="139">
        <v>85</v>
      </c>
      <c r="H161" s="43">
        <f t="shared" si="1"/>
        <v>0.85</v>
      </c>
      <c r="I161" s="28"/>
      <c r="J161" s="28"/>
      <c r="K161" s="28"/>
    </row>
    <row r="162" spans="1:11" hidden="1">
      <c r="A162" s="24"/>
      <c r="B162" s="313" t="s">
        <v>546</v>
      </c>
      <c r="C162" s="313"/>
      <c r="D162" s="67"/>
      <c r="E162" s="34" t="s">
        <v>234</v>
      </c>
      <c r="F162" s="139">
        <v>6</v>
      </c>
      <c r="G162" s="139">
        <v>50</v>
      </c>
      <c r="H162" s="43">
        <f t="shared" si="1"/>
        <v>0.3</v>
      </c>
      <c r="I162" s="28"/>
      <c r="J162" s="28"/>
      <c r="K162" s="28"/>
    </row>
    <row r="163" spans="1:11" hidden="1">
      <c r="A163" s="24"/>
      <c r="B163" s="313" t="s">
        <v>547</v>
      </c>
      <c r="C163" s="313"/>
      <c r="D163" s="67"/>
      <c r="E163" s="34" t="s">
        <v>234</v>
      </c>
      <c r="F163" s="139">
        <v>18</v>
      </c>
      <c r="G163" s="139">
        <v>990</v>
      </c>
      <c r="H163" s="43">
        <f t="shared" si="1"/>
        <v>17.82</v>
      </c>
      <c r="I163" s="28"/>
      <c r="J163" s="28"/>
      <c r="K163" s="28"/>
    </row>
    <row r="164" spans="1:11" hidden="1">
      <c r="A164" s="24"/>
      <c r="B164" s="313" t="s">
        <v>548</v>
      </c>
      <c r="C164" s="313"/>
      <c r="D164" s="67"/>
      <c r="E164" s="34" t="s">
        <v>234</v>
      </c>
      <c r="F164" s="139">
        <v>8</v>
      </c>
      <c r="G164" s="139">
        <v>32</v>
      </c>
      <c r="H164" s="43">
        <f t="shared" si="1"/>
        <v>0.25600000000000001</v>
      </c>
      <c r="I164" s="28"/>
      <c r="J164" s="28"/>
      <c r="K164" s="28"/>
    </row>
    <row r="165" spans="1:11" hidden="1">
      <c r="A165" s="24"/>
      <c r="B165" s="313" t="s">
        <v>549</v>
      </c>
      <c r="C165" s="313"/>
      <c r="D165" s="67"/>
      <c r="E165" s="34" t="s">
        <v>550</v>
      </c>
      <c r="F165" s="139">
        <v>5</v>
      </c>
      <c r="G165" s="139">
        <v>327</v>
      </c>
      <c r="H165" s="43">
        <f t="shared" si="1"/>
        <v>1.635</v>
      </c>
      <c r="I165" s="28"/>
      <c r="J165" s="28"/>
      <c r="K165" s="28"/>
    </row>
    <row r="166" spans="1:11" hidden="1">
      <c r="A166" s="24"/>
      <c r="B166" s="313" t="s">
        <v>551</v>
      </c>
      <c r="C166" s="313"/>
      <c r="D166" s="67"/>
      <c r="E166" s="34" t="s">
        <v>550</v>
      </c>
      <c r="F166" s="139">
        <v>10</v>
      </c>
      <c r="G166" s="139">
        <v>327</v>
      </c>
      <c r="H166" s="43">
        <f t="shared" si="1"/>
        <v>3.27</v>
      </c>
      <c r="I166" s="28"/>
      <c r="J166" s="28"/>
      <c r="K166" s="28"/>
    </row>
    <row r="167" spans="1:11" hidden="1">
      <c r="A167" s="24"/>
      <c r="B167" s="313" t="s">
        <v>552</v>
      </c>
      <c r="C167" s="313"/>
      <c r="D167" s="67"/>
      <c r="E167" s="34" t="s">
        <v>550</v>
      </c>
      <c r="F167" s="139">
        <v>10</v>
      </c>
      <c r="G167" s="139">
        <v>327</v>
      </c>
      <c r="H167" s="43">
        <f t="shared" si="1"/>
        <v>3.27</v>
      </c>
      <c r="I167" s="28"/>
      <c r="J167" s="28"/>
      <c r="K167" s="28"/>
    </row>
    <row r="168" spans="1:11" hidden="1">
      <c r="A168" s="24"/>
      <c r="B168" s="313" t="s">
        <v>553</v>
      </c>
      <c r="C168" s="313"/>
      <c r="D168" s="67"/>
      <c r="E168" s="34" t="s">
        <v>554</v>
      </c>
      <c r="F168" s="139">
        <v>75</v>
      </c>
      <c r="G168" s="139">
        <v>115</v>
      </c>
      <c r="H168" s="43">
        <f t="shared" si="1"/>
        <v>8.625</v>
      </c>
      <c r="I168" s="28"/>
      <c r="J168" s="28"/>
      <c r="K168" s="28"/>
    </row>
    <row r="169" spans="1:11" hidden="1">
      <c r="A169" s="24"/>
      <c r="B169" s="269" t="s">
        <v>453</v>
      </c>
      <c r="C169" s="269"/>
      <c r="D169" s="67"/>
      <c r="E169" s="34" t="s">
        <v>266</v>
      </c>
      <c r="F169" s="139">
        <v>783</v>
      </c>
      <c r="G169" s="139">
        <v>718</v>
      </c>
      <c r="H169" s="43">
        <f t="shared" si="1"/>
        <v>562.19399999999996</v>
      </c>
      <c r="I169" s="28"/>
      <c r="J169" s="28"/>
      <c r="K169" s="28"/>
    </row>
    <row r="170" spans="1:11" hidden="1">
      <c r="A170" s="24"/>
      <c r="B170" s="314"/>
      <c r="C170" s="314"/>
      <c r="D170" s="67"/>
      <c r="E170" s="34" t="s">
        <v>234</v>
      </c>
      <c r="F170" s="139">
        <v>24</v>
      </c>
      <c r="G170" s="139">
        <v>15</v>
      </c>
      <c r="H170" s="43">
        <f t="shared" si="1"/>
        <v>0.36</v>
      </c>
      <c r="I170" s="28"/>
      <c r="J170" s="28"/>
      <c r="K170" s="28"/>
    </row>
    <row r="171" spans="1:11" hidden="1">
      <c r="A171" s="24"/>
      <c r="B171" s="314" t="s">
        <v>555</v>
      </c>
      <c r="C171" s="314"/>
      <c r="D171" s="67"/>
      <c r="E171" s="67"/>
      <c r="F171" s="315"/>
      <c r="G171" s="315"/>
      <c r="H171" s="43"/>
      <c r="I171" s="28"/>
      <c r="J171" s="28"/>
      <c r="K171" s="28"/>
    </row>
    <row r="172" spans="1:11" hidden="1">
      <c r="A172" s="24"/>
      <c r="B172" s="313" t="s">
        <v>556</v>
      </c>
      <c r="C172" s="313"/>
      <c r="D172" s="64">
        <v>34005</v>
      </c>
      <c r="E172" s="67"/>
      <c r="F172" s="315"/>
      <c r="G172" s="315"/>
      <c r="H172" s="221">
        <f>SUM(H173:H178)</f>
        <v>7.7850000000000001</v>
      </c>
      <c r="I172" s="28"/>
      <c r="J172" s="28"/>
      <c r="K172" s="28"/>
    </row>
    <row r="173" spans="1:11" hidden="1">
      <c r="A173" s="24"/>
      <c r="B173" s="313" t="s">
        <v>557</v>
      </c>
      <c r="C173" s="313"/>
      <c r="D173" s="67"/>
      <c r="E173" s="34" t="s">
        <v>230</v>
      </c>
      <c r="F173" s="139">
        <v>2</v>
      </c>
      <c r="G173" s="139">
        <v>250</v>
      </c>
      <c r="H173" s="43">
        <f t="shared" ref="H173:H178" si="2">F173*G173/1000</f>
        <v>0.5</v>
      </c>
      <c r="I173" s="28"/>
      <c r="J173" s="28"/>
      <c r="K173" s="28"/>
    </row>
    <row r="174" spans="1:11" hidden="1">
      <c r="A174" s="24"/>
      <c r="B174" s="313" t="s">
        <v>558</v>
      </c>
      <c r="C174" s="313"/>
      <c r="D174" s="67"/>
      <c r="E174" s="34" t="s">
        <v>230</v>
      </c>
      <c r="F174" s="139">
        <v>3</v>
      </c>
      <c r="G174" s="25">
        <v>450</v>
      </c>
      <c r="H174" s="43">
        <f t="shared" si="2"/>
        <v>1.35</v>
      </c>
      <c r="I174" s="28"/>
      <c r="J174" s="28"/>
      <c r="K174" s="28"/>
    </row>
    <row r="175" spans="1:11" hidden="1">
      <c r="A175" s="24"/>
      <c r="B175" s="313" t="s">
        <v>559</v>
      </c>
      <c r="C175" s="313"/>
      <c r="D175" s="67"/>
      <c r="E175" s="34" t="s">
        <v>230</v>
      </c>
      <c r="F175" s="139">
        <v>2</v>
      </c>
      <c r="G175" s="139">
        <v>450</v>
      </c>
      <c r="H175" s="43">
        <f t="shared" si="2"/>
        <v>0.9</v>
      </c>
      <c r="I175" s="28"/>
      <c r="J175" s="28"/>
      <c r="K175" s="28"/>
    </row>
    <row r="176" spans="1:11" hidden="1">
      <c r="A176" s="24"/>
      <c r="B176" s="313" t="s">
        <v>560</v>
      </c>
      <c r="C176" s="313"/>
      <c r="D176" s="67"/>
      <c r="E176" s="34" t="s">
        <v>230</v>
      </c>
      <c r="F176" s="139">
        <v>5</v>
      </c>
      <c r="G176" s="139">
        <v>85</v>
      </c>
      <c r="H176" s="43">
        <f t="shared" si="2"/>
        <v>0.42499999999999999</v>
      </c>
      <c r="I176" s="28"/>
      <c r="J176" s="28"/>
      <c r="K176" s="28"/>
    </row>
    <row r="177" spans="1:11" hidden="1">
      <c r="A177" s="24"/>
      <c r="B177" s="269" t="s">
        <v>561</v>
      </c>
      <c r="C177" s="269"/>
      <c r="D177" s="67"/>
      <c r="E177" s="34" t="s">
        <v>230</v>
      </c>
      <c r="F177" s="139">
        <v>3</v>
      </c>
      <c r="G177" s="139">
        <v>150</v>
      </c>
      <c r="H177" s="43">
        <f t="shared" si="2"/>
        <v>0.45</v>
      </c>
      <c r="I177" s="28"/>
      <c r="J177" s="28"/>
      <c r="K177" s="28"/>
    </row>
    <row r="178" spans="1:11" hidden="1">
      <c r="A178" s="24"/>
      <c r="B178" s="316"/>
      <c r="C178" s="316"/>
      <c r="D178" s="67"/>
      <c r="E178" s="34" t="s">
        <v>230</v>
      </c>
      <c r="F178" s="139">
        <v>8</v>
      </c>
      <c r="G178" s="139">
        <v>520</v>
      </c>
      <c r="H178" s="43">
        <f t="shared" si="2"/>
        <v>4.16</v>
      </c>
      <c r="I178" s="28"/>
      <c r="J178" s="28"/>
      <c r="K178" s="28"/>
    </row>
    <row r="179" spans="1:11" ht="25.5" hidden="1">
      <c r="A179" s="24"/>
      <c r="B179" s="317" t="s">
        <v>562</v>
      </c>
      <c r="C179" s="317"/>
      <c r="D179" s="225"/>
      <c r="E179" s="225"/>
      <c r="F179" s="139"/>
      <c r="G179" s="139"/>
      <c r="H179" s="43"/>
      <c r="I179" s="28"/>
      <c r="J179" s="28"/>
      <c r="K179" s="28"/>
    </row>
    <row r="180" spans="1:11" hidden="1">
      <c r="A180" s="24"/>
      <c r="B180" s="318" t="s">
        <v>563</v>
      </c>
      <c r="C180" s="318"/>
      <c r="D180" s="225"/>
      <c r="E180" s="225"/>
      <c r="F180" s="139"/>
      <c r="G180" s="139"/>
      <c r="H180" s="221" t="e">
        <f>#REF!+#REF!+#REF!+#REF!+#REF!+H172</f>
        <v>#REF!</v>
      </c>
      <c r="I180" s="28"/>
      <c r="J180" s="28"/>
      <c r="K180" s="28"/>
    </row>
    <row r="181" spans="1:11" hidden="1">
      <c r="A181" s="24"/>
      <c r="D181" s="25"/>
      <c r="E181" s="24"/>
      <c r="H181" s="319" t="e">
        <f>H13+#REF!+H47+#REF!+H53+H90+H112+#REF!+H29</f>
        <v>#REF!</v>
      </c>
      <c r="I181" s="28"/>
      <c r="J181" s="28"/>
      <c r="K181" s="28"/>
    </row>
    <row r="182" spans="1:11">
      <c r="A182" s="24"/>
      <c r="I182" s="126"/>
      <c r="J182" s="28"/>
      <c r="K182" s="28"/>
    </row>
    <row r="183" spans="1:11">
      <c r="A183" s="148" t="s">
        <v>293</v>
      </c>
      <c r="B183" s="118"/>
      <c r="C183" s="118"/>
      <c r="D183" s="118"/>
      <c r="E183" s="118"/>
      <c r="F183" s="149"/>
      <c r="G183" s="149"/>
      <c r="H183" s="320">
        <f>H13+H22+H29+H37+H47+H55+H89+H97+H111+H138</f>
        <v>21695071.999999993</v>
      </c>
      <c r="I183" s="28"/>
      <c r="J183" s="28"/>
      <c r="K183" s="28"/>
    </row>
    <row r="184" spans="1:11">
      <c r="A184" s="118"/>
      <c r="B184" s="118"/>
      <c r="C184" s="118"/>
      <c r="D184" s="118"/>
      <c r="E184" s="118"/>
      <c r="F184" s="149"/>
      <c r="G184" s="149"/>
      <c r="H184" s="181"/>
      <c r="I184" s="28"/>
      <c r="J184" s="28"/>
      <c r="K184" s="28"/>
    </row>
  </sheetData>
  <mergeCells count="11">
    <mergeCell ref="A15:H15"/>
    <mergeCell ref="A24:H24"/>
    <mergeCell ref="A31:H31"/>
    <mergeCell ref="A92:H92"/>
    <mergeCell ref="B113:G113"/>
    <mergeCell ref="A12:A13"/>
    <mergeCell ref="A2:H2"/>
    <mergeCell ref="A4:H4"/>
    <mergeCell ref="A5:H5"/>
    <mergeCell ref="A6:H6"/>
    <mergeCell ref="A8:H8"/>
  </mergeCells>
  <pageMargins left="0.7" right="0.7" top="0.33" bottom="0.75" header="0.3" footer="0.3"/>
  <pageSetup paperSize="9" scale="70" orientation="portrait" r:id="rId1"/>
  <rowBreaks count="1" manualBreakCount="1"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13</vt:i4>
      </vt:variant>
    </vt:vector>
  </HeadingPairs>
  <TitlesOfParts>
    <vt:vector size="31" baseType="lpstr">
      <vt:lpstr>итоговые</vt:lpstr>
      <vt:lpstr>Лист2</vt:lpstr>
      <vt:lpstr>Лист3</vt:lpstr>
      <vt:lpstr>44070</vt:lpstr>
      <vt:lpstr>0701 610</vt:lpstr>
      <vt:lpstr>0701 74080</vt:lpstr>
      <vt:lpstr>75880 пед</vt:lpstr>
      <vt:lpstr>74090</vt:lpstr>
      <vt:lpstr>75640</vt:lpstr>
      <vt:lpstr>0703 75640</vt:lpstr>
      <vt:lpstr>0701 платные</vt:lpstr>
      <vt:lpstr>0702 платные</vt:lpstr>
      <vt:lpstr>0709 платные</vt:lpstr>
      <vt:lpstr>0709 19910</vt:lpstr>
      <vt:lpstr>0709 76490</vt:lpstr>
      <vt:lpstr>75540</vt:lpstr>
      <vt:lpstr>75660</vt:lpstr>
      <vt:lpstr>L3040</vt:lpstr>
      <vt:lpstr>'0701 610'!Область_печати</vt:lpstr>
      <vt:lpstr>'0701 74080'!Область_печати</vt:lpstr>
      <vt:lpstr>'0701 платные'!Область_печати</vt:lpstr>
      <vt:lpstr>'0702 платные'!Область_печати</vt:lpstr>
      <vt:lpstr>'0709 76490'!Область_печати</vt:lpstr>
      <vt:lpstr>'0709 платные'!Область_печати</vt:lpstr>
      <vt:lpstr>'74090'!Область_печати</vt:lpstr>
      <vt:lpstr>'75540'!Область_печати</vt:lpstr>
      <vt:lpstr>'75640'!Область_печати</vt:lpstr>
      <vt:lpstr>'75660'!Область_печати</vt:lpstr>
      <vt:lpstr>'L3040'!Область_печати</vt:lpstr>
      <vt:lpstr>итоговые!Область_печати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2024-01-11T03:32:50Z</dcterms:modified>
</cp:coreProperties>
</file>