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0.xml" ContentType="application/vnd.openxmlformats-officedocument.spreadsheetml.comment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3040" windowHeight="9090" tabRatio="914" activeTab="13"/>
  </bookViews>
  <sheets>
    <sheet name="24 от 22.06.23" sheetId="22" r:id="rId1"/>
    <sheet name="Лист2 (2)" sheetId="23" r:id="rId2"/>
    <sheet name="Лист3" sheetId="6" r:id="rId3"/>
    <sheet name="75880 пед" sheetId="10" r:id="rId4"/>
    <sheet name="0701 74080" sheetId="9" r:id="rId5"/>
    <sheet name="74090" sheetId="13" r:id="rId6"/>
    <sheet name="0703 75640" sheetId="15" r:id="rId7"/>
    <sheet name="75640" sheetId="14" r:id="rId8"/>
    <sheet name="77450" sheetId="28" r:id="rId9"/>
    <sheet name="0702 платные" sheetId="11" r:id="rId10"/>
    <sheet name="0709 платные" sheetId="16" r:id="rId11"/>
    <sheet name="44070" sheetId="12" r:id="rId12"/>
    <sheet name="0709 76490" sheetId="18" r:id="rId13"/>
    <sheet name="0701 платные" sheetId="8" r:id="rId14"/>
    <sheet name="0701 8530" sheetId="25" r:id="rId15"/>
    <sheet name="0702 8530" sheetId="26" r:id="rId16"/>
    <sheet name="75660" sheetId="20" r:id="rId17"/>
    <sheet name="53030" sheetId="24" r:id="rId18"/>
    <sheet name="0701 610" sheetId="7" r:id="rId19"/>
    <sheet name="L3040" sheetId="21" r:id="rId20"/>
    <sheet name="0709 19910" sheetId="17" r:id="rId21"/>
    <sheet name="75540" sheetId="19" r:id="rId22"/>
    <sheet name="Лист1" sheetId="27" r:id="rId23"/>
  </sheets>
  <definedNames>
    <definedName name="_xlnm.Print_Area" localSheetId="18">'0701 610'!$A$1:$H$141</definedName>
    <definedName name="_xlnm.Print_Area" localSheetId="4">'0701 74080'!$A$1:$H$85</definedName>
    <definedName name="_xlnm.Print_Area" localSheetId="14">'0701 8530'!$A$1:$H$45</definedName>
    <definedName name="_xlnm.Print_Area" localSheetId="13">'0701 платные'!$A$1:$H$138</definedName>
    <definedName name="_xlnm.Print_Area" localSheetId="15">'0702 8530'!$A$1:$H$50</definedName>
    <definedName name="_xlnm.Print_Area" localSheetId="9">'0702 платные'!$A$1:$H$51</definedName>
    <definedName name="_xlnm.Print_Area" localSheetId="12">'0709 76490'!$A$1:$H$51</definedName>
    <definedName name="_xlnm.Print_Area" localSheetId="10">'0709 платные'!$A$1:$H$47</definedName>
    <definedName name="_xlnm.Print_Area" localSheetId="0">'24 от 22.06.23'!$A$1:$DS$45</definedName>
    <definedName name="_xlnm.Print_Area" localSheetId="11">'44070'!$A$1:$H$175</definedName>
    <definedName name="_xlnm.Print_Area" localSheetId="5">'74090'!$A$1:$H$89</definedName>
    <definedName name="_xlnm.Print_Area" localSheetId="21">'75540'!$A$1:$H$55</definedName>
    <definedName name="_xlnm.Print_Area" localSheetId="7">'75640'!$A$1:$H$189</definedName>
    <definedName name="_xlnm.Print_Area" localSheetId="16">'75660'!$A$1:$H$112</definedName>
    <definedName name="_xlnm.Print_Area" localSheetId="3">'75880 пед'!$A$1:$H$84</definedName>
    <definedName name="_xlnm.Print_Area" localSheetId="8">'77450'!$A$1:$H$19</definedName>
    <definedName name="_xlnm.Print_Area" localSheetId="19">'L3040'!$A$1:$H$140</definedName>
    <definedName name="_xlnm.Print_Area" localSheetId="1">'Лист2 (2)'!$A$1:$DS$43</definedName>
  </definedNames>
  <calcPr calcId="125725"/>
</workbook>
</file>

<file path=xl/calcChain.xml><?xml version="1.0" encoding="utf-8"?>
<calcChain xmlns="http://schemas.openxmlformats.org/spreadsheetml/2006/main">
  <c r="AZ30" i="23"/>
  <c r="AZ26"/>
  <c r="AZ29"/>
  <c r="AZ22"/>
  <c r="AZ25" s="1"/>
  <c r="AZ18"/>
  <c r="AZ21"/>
  <c r="AZ14"/>
  <c r="AZ10"/>
  <c r="AQ45" i="22"/>
  <c r="AQ44"/>
  <c r="AQ41"/>
  <c r="AQ32"/>
  <c r="AQ35"/>
  <c r="AQ38"/>
  <c r="G78" i="10" l="1"/>
  <c r="G145" i="12"/>
  <c r="G89" i="14"/>
  <c r="H90"/>
  <c r="G83"/>
  <c r="G82"/>
  <c r="H15" i="28" l="1"/>
  <c r="H12"/>
  <c r="G11"/>
  <c r="AZ17" i="23" l="1"/>
  <c r="AZ13"/>
  <c r="H76" i="12" l="1"/>
  <c r="G75" l="1"/>
  <c r="H143" i="21" l="1"/>
  <c r="G167" i="12" l="1"/>
  <c r="G74" l="1"/>
  <c r="G168" l="1"/>
  <c r="G130"/>
  <c r="H131"/>
  <c r="H43" i="26" l="1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 l="1"/>
  <c r="H44" s="1"/>
  <c r="H46" s="1"/>
  <c r="H42" i="25" l="1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 l="1"/>
  <c r="H43" s="1"/>
  <c r="H45" s="1"/>
  <c r="G17" i="8"/>
  <c r="H110" i="12"/>
  <c r="G108"/>
  <c r="G98"/>
  <c r="H42" l="1"/>
  <c r="G41"/>
  <c r="G149" l="1"/>
  <c r="F23" i="13"/>
  <c r="G136" i="14" l="1"/>
  <c r="H26" i="8"/>
  <c r="G25"/>
  <c r="G56" i="13" l="1"/>
  <c r="H15" i="24" l="1"/>
  <c r="H64"/>
  <c r="H63"/>
  <c r="H62"/>
  <c r="H61"/>
  <c r="H60"/>
  <c r="H59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2"/>
  <c r="G21"/>
  <c r="F14"/>
  <c r="H58" l="1"/>
  <c r="H66" s="1"/>
  <c r="H67"/>
  <c r="H69"/>
  <c r="H43" i="21" l="1"/>
  <c r="H42"/>
  <c r="H41"/>
  <c r="H133"/>
  <c r="H132"/>
  <c r="H131"/>
  <c r="H88"/>
  <c r="H87"/>
  <c r="H86"/>
  <c r="H64" i="20"/>
  <c r="H63"/>
  <c r="H62"/>
  <c r="H43" i="18"/>
  <c r="H42"/>
  <c r="H41"/>
  <c r="H41" i="16"/>
  <c r="H42"/>
  <c r="H43"/>
  <c r="H41" i="11"/>
  <c r="H42"/>
  <c r="H43"/>
  <c r="F48" i="12"/>
  <c r="H130" i="21" l="1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08" i="20"/>
  <c r="H105"/>
  <c r="H104"/>
  <c r="H103"/>
  <c r="H102"/>
  <c r="H101"/>
  <c r="H100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27"/>
  <c r="F26"/>
  <c r="H20"/>
  <c r="G19"/>
  <c r="H13"/>
  <c r="F12"/>
  <c r="H52" i="19"/>
  <c r="H51"/>
  <c r="H50"/>
  <c r="H49"/>
  <c r="H48"/>
  <c r="H47"/>
  <c r="H46"/>
  <c r="H45"/>
  <c r="H44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40" i="18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23" i="17"/>
  <c r="H20"/>
  <c r="G19"/>
  <c r="H13"/>
  <c r="F12"/>
  <c r="H40" i="16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27" i="15"/>
  <c r="G26"/>
  <c r="H20"/>
  <c r="G19"/>
  <c r="H13"/>
  <c r="H31" s="1"/>
  <c r="F12"/>
  <c r="H180" i="14"/>
  <c r="H179"/>
  <c r="H178"/>
  <c r="H177"/>
  <c r="H176"/>
  <c r="H175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G139"/>
  <c r="G138"/>
  <c r="H137"/>
  <c r="G135"/>
  <c r="H134"/>
  <c r="H133"/>
  <c r="H132"/>
  <c r="H131"/>
  <c r="H130"/>
  <c r="H129"/>
  <c r="H128"/>
  <c r="G126"/>
  <c r="H118"/>
  <c r="H121" s="1"/>
  <c r="G111"/>
  <c r="H109"/>
  <c r="H108"/>
  <c r="H107"/>
  <c r="H104" s="1"/>
  <c r="H112" s="1"/>
  <c r="H98"/>
  <c r="G97"/>
  <c r="G88"/>
  <c r="G87"/>
  <c r="G86"/>
  <c r="G85"/>
  <c r="G84"/>
  <c r="G79"/>
  <c r="H77"/>
  <c r="H74"/>
  <c r="H69"/>
  <c r="H67" s="1"/>
  <c r="H66"/>
  <c r="H65"/>
  <c r="H64"/>
  <c r="H63"/>
  <c r="H55"/>
  <c r="F53"/>
  <c r="H47"/>
  <c r="G46"/>
  <c r="G45"/>
  <c r="G44"/>
  <c r="G43"/>
  <c r="G36"/>
  <c r="H35"/>
  <c r="H37" s="1"/>
  <c r="H29"/>
  <c r="G28"/>
  <c r="H22"/>
  <c r="F21"/>
  <c r="H13"/>
  <c r="F12"/>
  <c r="H83" i="13"/>
  <c r="H82"/>
  <c r="H81"/>
  <c r="H80"/>
  <c r="H79"/>
  <c r="H78"/>
  <c r="H77"/>
  <c r="H76"/>
  <c r="H75"/>
  <c r="H68"/>
  <c r="E67"/>
  <c r="G60"/>
  <c r="G59"/>
  <c r="G58"/>
  <c r="H54"/>
  <c r="H51"/>
  <c r="H46"/>
  <c r="G45"/>
  <c r="H39"/>
  <c r="G38"/>
  <c r="H31"/>
  <c r="G30"/>
  <c r="H24"/>
  <c r="H15"/>
  <c r="F14"/>
  <c r="H166" i="12"/>
  <c r="H165"/>
  <c r="H164"/>
  <c r="H163"/>
  <c r="H162"/>
  <c r="H161"/>
  <c r="H160"/>
  <c r="H159"/>
  <c r="H158"/>
  <c r="H157"/>
  <c r="H156"/>
  <c r="H155"/>
  <c r="H154"/>
  <c r="H153"/>
  <c r="H151"/>
  <c r="H150" s="1"/>
  <c r="H148"/>
  <c r="H147"/>
  <c r="H146"/>
  <c r="G143"/>
  <c r="G142"/>
  <c r="G141"/>
  <c r="H140"/>
  <c r="H139"/>
  <c r="G137"/>
  <c r="H124"/>
  <c r="G123"/>
  <c r="H117"/>
  <c r="G116"/>
  <c r="G107"/>
  <c r="G106"/>
  <c r="G105"/>
  <c r="G104"/>
  <c r="G103"/>
  <c r="G102"/>
  <c r="G101"/>
  <c r="G100"/>
  <c r="G99"/>
  <c r="G97"/>
  <c r="G96"/>
  <c r="G95"/>
  <c r="H90"/>
  <c r="H88" s="1"/>
  <c r="H87"/>
  <c r="H86"/>
  <c r="H85"/>
  <c r="H84"/>
  <c r="G73"/>
  <c r="G72"/>
  <c r="G71"/>
  <c r="G70"/>
  <c r="G69"/>
  <c r="G68"/>
  <c r="G67"/>
  <c r="G66"/>
  <c r="G65"/>
  <c r="G64"/>
  <c r="G63"/>
  <c r="G62"/>
  <c r="G61"/>
  <c r="G60"/>
  <c r="F53"/>
  <c r="F52"/>
  <c r="F51"/>
  <c r="H49"/>
  <c r="H54" s="1"/>
  <c r="G40"/>
  <c r="G39"/>
  <c r="G38"/>
  <c r="G37"/>
  <c r="G36"/>
  <c r="H30"/>
  <c r="G29"/>
  <c r="H22"/>
  <c r="G21"/>
  <c r="H15"/>
  <c r="F14"/>
  <c r="H40" i="11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77" i="10"/>
  <c r="H76"/>
  <c r="H75"/>
  <c r="H74"/>
  <c r="H73"/>
  <c r="H66"/>
  <c r="G65"/>
  <c r="H58"/>
  <c r="G57"/>
  <c r="G56"/>
  <c r="H52"/>
  <c r="H50" s="1"/>
  <c r="H49"/>
  <c r="H48"/>
  <c r="H47"/>
  <c r="H46"/>
  <c r="H38"/>
  <c r="G37"/>
  <c r="G36"/>
  <c r="H30"/>
  <c r="G29"/>
  <c r="H22"/>
  <c r="G21"/>
  <c r="H15"/>
  <c r="F14"/>
  <c r="H70" i="9"/>
  <c r="H67"/>
  <c r="H81" s="1"/>
  <c r="H61"/>
  <c r="G60"/>
  <c r="H54"/>
  <c r="G53"/>
  <c r="H47"/>
  <c r="G46"/>
  <c r="G45"/>
  <c r="G44"/>
  <c r="G43"/>
  <c r="H38"/>
  <c r="G37"/>
  <c r="G36"/>
  <c r="H30"/>
  <c r="G29"/>
  <c r="H22"/>
  <c r="G21"/>
  <c r="H15"/>
  <c r="F14"/>
  <c r="H134" i="8"/>
  <c r="H133"/>
  <c r="H132"/>
  <c r="H131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76"/>
  <c r="H75"/>
  <c r="H74"/>
  <c r="H73"/>
  <c r="H72"/>
  <c r="H71"/>
  <c r="H70"/>
  <c r="H69"/>
  <c r="H68"/>
  <c r="H67"/>
  <c r="H66"/>
  <c r="H65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G32"/>
  <c r="G24"/>
  <c r="H13"/>
  <c r="H18" s="1"/>
  <c r="G12"/>
  <c r="H137" i="7"/>
  <c r="H136"/>
  <c r="H135"/>
  <c r="H134"/>
  <c r="H133"/>
  <c r="H132"/>
  <c r="H131"/>
  <c r="H129"/>
  <c r="H128"/>
  <c r="H127"/>
  <c r="H126"/>
  <c r="H125"/>
  <c r="H124"/>
  <c r="H123"/>
  <c r="H122"/>
  <c r="H121"/>
  <c r="H119"/>
  <c r="H118"/>
  <c r="H117"/>
  <c r="H116"/>
  <c r="H115"/>
  <c r="H114"/>
  <c r="H113"/>
  <c r="H112"/>
  <c r="H111"/>
  <c r="H110"/>
  <c r="H109"/>
  <c r="H108"/>
  <c r="H107"/>
  <c r="H105"/>
  <c r="H104"/>
  <c r="H103"/>
  <c r="H102"/>
  <c r="H101"/>
  <c r="H100"/>
  <c r="H99"/>
  <c r="H97"/>
  <c r="H96"/>
  <c r="H95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G62"/>
  <c r="H56"/>
  <c r="G55"/>
  <c r="H48"/>
  <c r="G47"/>
  <c r="G46"/>
  <c r="G45"/>
  <c r="G44"/>
  <c r="G43"/>
  <c r="G42"/>
  <c r="H37"/>
  <c r="G36"/>
  <c r="H30"/>
  <c r="H22"/>
  <c r="G21"/>
  <c r="H15"/>
  <c r="F14"/>
  <c r="H12" i="16" l="1"/>
  <c r="H44" s="1"/>
  <c r="H47" s="1"/>
  <c r="H138" i="12"/>
  <c r="H82" i="9"/>
  <c r="H44" i="10"/>
  <c r="H61" i="13"/>
  <c r="H87" s="1"/>
  <c r="H127" i="14"/>
  <c r="H140" s="1"/>
  <c r="H185" s="1"/>
  <c r="H152" i="12"/>
  <c r="H183" i="14"/>
  <c r="H130" i="8"/>
  <c r="H130" i="7"/>
  <c r="H112" i="8"/>
  <c r="H82" i="12"/>
  <c r="H81" s="1"/>
  <c r="H74" i="13"/>
  <c r="H84" s="1"/>
  <c r="H43" i="19"/>
  <c r="H33" i="8"/>
  <c r="H64"/>
  <c r="H84"/>
  <c r="H99" i="20"/>
  <c r="H107" s="1"/>
  <c r="H144" i="12"/>
  <c r="H169" s="1"/>
  <c r="H171" s="1"/>
  <c r="H61" i="14"/>
  <c r="H60" s="1"/>
  <c r="H174"/>
  <c r="H182" s="1"/>
  <c r="H102" i="21"/>
  <c r="H134" s="1"/>
  <c r="H137" s="1"/>
  <c r="H57"/>
  <c r="H89" s="1"/>
  <c r="H92" s="1"/>
  <c r="H12"/>
  <c r="H44" s="1"/>
  <c r="H47" s="1"/>
  <c r="H33" i="20"/>
  <c r="H65" s="1"/>
  <c r="H109" s="1"/>
  <c r="H12" i="19"/>
  <c r="H53" s="1"/>
  <c r="H55" s="1"/>
  <c r="H12" i="18"/>
  <c r="H44" s="1"/>
  <c r="H47" s="1"/>
  <c r="H12" i="11"/>
  <c r="H44" s="1"/>
  <c r="H47" s="1"/>
  <c r="H94" i="7"/>
  <c r="H63"/>
  <c r="H120"/>
  <c r="H106"/>
  <c r="H98"/>
  <c r="H43" i="10"/>
  <c r="H135" i="8" l="1"/>
  <c r="H138" s="1"/>
  <c r="H138" i="7"/>
  <c r="H141" s="1"/>
  <c r="H72" i="10" l="1"/>
  <c r="H80" s="1"/>
  <c r="H84" s="1"/>
</calcChain>
</file>

<file path=xl/comments1.xml><?xml version="1.0" encoding="utf-8"?>
<comments xmlns="http://schemas.openxmlformats.org/spreadsheetml/2006/main">
  <authors>
    <author>Автор</author>
  </authors>
  <commentList>
    <comment ref="B1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кол-во в порции меняется</t>
        </r>
      </text>
    </comment>
    <comment ref="B23" authorId="0">
      <text>
        <r>
          <rPr>
            <sz val="9"/>
            <color indexed="81"/>
            <rFont val="Tahoma"/>
            <family val="2"/>
            <charset val="204"/>
          </rPr>
          <t xml:space="preserve">кол-во в порции меняется
</t>
        </r>
      </text>
    </comment>
    <comment ref="B2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кол-во в порции меняется
</t>
        </r>
      </text>
    </comment>
    <comment ref="B27" authorId="0">
      <text>
        <r>
          <rPr>
            <b/>
            <sz val="9"/>
            <color indexed="81"/>
            <rFont val="Tahoma"/>
            <family val="2"/>
            <charset val="204"/>
          </rPr>
          <t>до 2019 ставили ср цену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2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до 2019 ставили ср цену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Автор</author>
  </authors>
  <commentList>
    <comment ref="B13" authorId="0">
      <text>
        <r>
          <rPr>
            <sz val="9"/>
            <color indexed="81"/>
            <rFont val="Tahoma"/>
            <family val="2"/>
            <charset val="204"/>
          </rPr>
          <t xml:space="preserve">в санпине молоко и кисломолочные продукты одной строкой, в 2018-2019 годах ставили усредненную сумму
</t>
        </r>
      </text>
    </comment>
    <comment ref="B17" authorId="0">
      <text>
        <r>
          <rPr>
            <sz val="9"/>
            <color indexed="81"/>
            <rFont val="Tahoma"/>
            <family val="2"/>
            <charset val="204"/>
          </rPr>
          <t xml:space="preserve"> в 2018-2019 годах ставили усредненную сумму
</t>
        </r>
      </text>
    </comment>
    <comment ref="B18" authorId="0">
      <text>
        <r>
          <rPr>
            <sz val="9"/>
            <color indexed="81"/>
            <rFont val="Tahoma"/>
            <family val="2"/>
            <charset val="204"/>
          </rPr>
          <t xml:space="preserve"> в 2018-2019 годах ставили усредненную сумму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B1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кол-во в порции меняется</t>
        </r>
      </text>
    </comment>
    <comment ref="B23" authorId="0">
      <text>
        <r>
          <rPr>
            <sz val="9"/>
            <color indexed="81"/>
            <rFont val="Tahoma"/>
            <family val="2"/>
            <charset val="204"/>
          </rPr>
          <t xml:space="preserve">кол-во в порции меняется
</t>
        </r>
      </text>
    </comment>
    <comment ref="B2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кол-во в порции меняется
</t>
        </r>
      </text>
    </comment>
    <comment ref="B27" authorId="0">
      <text>
        <r>
          <rPr>
            <b/>
            <sz val="9"/>
            <color indexed="81"/>
            <rFont val="Tahoma"/>
            <family val="2"/>
            <charset val="204"/>
          </rPr>
          <t>до 2019 ставили ср цену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2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до 2019 ставили ср цену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B1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кол-во в порции меняется</t>
        </r>
      </text>
    </comment>
    <comment ref="B23" authorId="0">
      <text>
        <r>
          <rPr>
            <sz val="9"/>
            <color indexed="81"/>
            <rFont val="Tahoma"/>
            <family val="2"/>
            <charset val="204"/>
          </rPr>
          <t xml:space="preserve">кол-во в порции меняется
</t>
        </r>
      </text>
    </comment>
    <comment ref="B2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кол-во в порции меняется
</t>
        </r>
      </text>
    </comment>
    <comment ref="B27" authorId="0">
      <text>
        <r>
          <rPr>
            <b/>
            <sz val="9"/>
            <color indexed="81"/>
            <rFont val="Tahoma"/>
            <family val="2"/>
            <charset val="204"/>
          </rPr>
          <t>до 2019 ставили ср цену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2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до 2019 ставили ср цену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B34" authorId="0">
      <text>
        <r>
          <rPr>
            <sz val="9"/>
            <color indexed="81"/>
            <rFont val="Tahoma"/>
            <family val="2"/>
            <charset val="204"/>
          </rPr>
          <t xml:space="preserve">в санпине молоко и кисломолочные продукты одной строкой, в 2018-2019 годах ставили усредненную сумму
</t>
        </r>
      </text>
    </comment>
    <comment ref="B38" authorId="0">
      <text>
        <r>
          <rPr>
            <sz val="9"/>
            <color indexed="81"/>
            <rFont val="Tahoma"/>
            <family val="2"/>
            <charset val="204"/>
          </rPr>
          <t xml:space="preserve"> в 2018-2019 годах ставили усредненную сумму
</t>
        </r>
      </text>
    </comment>
    <comment ref="B39" authorId="0">
      <text>
        <r>
          <rPr>
            <sz val="9"/>
            <color indexed="81"/>
            <rFont val="Tahoma"/>
            <family val="2"/>
            <charset val="204"/>
          </rPr>
          <t xml:space="preserve"> в 2018-2019 годах ставили усредненную сумму
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B13" authorId="0">
      <text>
        <r>
          <rPr>
            <sz val="9"/>
            <color indexed="81"/>
            <rFont val="Tahoma"/>
            <family val="2"/>
            <charset val="204"/>
          </rPr>
          <t xml:space="preserve">в санпине молоко и кисломолочные продукты одной строкой, в 2018-2019 годах ставили усредненную сумму
</t>
        </r>
      </text>
    </comment>
    <comment ref="B17" authorId="0">
      <text>
        <r>
          <rPr>
            <sz val="9"/>
            <color indexed="81"/>
            <rFont val="Tahoma"/>
            <family val="2"/>
            <charset val="204"/>
          </rPr>
          <t xml:space="preserve"> в 2018-2019 годах ставили усредненную сумму
</t>
        </r>
      </text>
    </comment>
    <comment ref="B18" authorId="0">
      <text>
        <r>
          <rPr>
            <sz val="9"/>
            <color indexed="81"/>
            <rFont val="Tahoma"/>
            <family val="2"/>
            <charset val="204"/>
          </rPr>
          <t xml:space="preserve"> в 2018-2019 годах ставили усредненную сумму
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B1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кол-во в порции меняется</t>
        </r>
      </text>
    </comment>
    <comment ref="B23" authorId="0">
      <text>
        <r>
          <rPr>
            <sz val="9"/>
            <color indexed="81"/>
            <rFont val="Tahoma"/>
            <family val="2"/>
            <charset val="204"/>
          </rPr>
          <t xml:space="preserve">кол-во в порции меняется
</t>
        </r>
      </text>
    </comment>
    <comment ref="B2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кол-во в порции меняется
</t>
        </r>
      </text>
    </comment>
    <comment ref="B27" authorId="0">
      <text>
        <r>
          <rPr>
            <b/>
            <sz val="9"/>
            <color indexed="81"/>
            <rFont val="Tahoma"/>
            <family val="2"/>
            <charset val="204"/>
          </rPr>
          <t>до 2019 ставили ср цену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2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до 2019 ставили ср цену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Автор</author>
  </authors>
  <commentList>
    <comment ref="B3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кол-во в порции меняется</t>
        </r>
      </text>
    </comment>
    <comment ref="B44" authorId="0">
      <text>
        <r>
          <rPr>
            <sz val="9"/>
            <color indexed="81"/>
            <rFont val="Tahoma"/>
            <family val="2"/>
            <charset val="204"/>
          </rPr>
          <t xml:space="preserve">кол-во в порции меняется
</t>
        </r>
      </text>
    </comment>
    <comment ref="B4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кол-во в порции меняется
</t>
        </r>
      </text>
    </comment>
    <comment ref="B48" authorId="0">
      <text>
        <r>
          <rPr>
            <b/>
            <sz val="9"/>
            <color indexed="81"/>
            <rFont val="Tahoma"/>
            <family val="2"/>
            <charset val="204"/>
          </rPr>
          <t>до 2019 ставили ср цену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4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до 2019 ставили ср цену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Автор</author>
  </authors>
  <commentList>
    <comment ref="B64" authorId="0">
      <text>
        <r>
          <rPr>
            <sz val="9"/>
            <color indexed="81"/>
            <rFont val="Tahoma"/>
            <family val="2"/>
            <charset val="204"/>
          </rPr>
          <t xml:space="preserve">в санпине молоко и кисломолочные продукты одной строкой, в 2018-2019 годах ставили усредненную сумму
</t>
        </r>
      </text>
    </comment>
    <comment ref="B68" authorId="0">
      <text>
        <r>
          <rPr>
            <sz val="9"/>
            <color indexed="81"/>
            <rFont val="Tahoma"/>
            <family val="2"/>
            <charset val="204"/>
          </rPr>
          <t xml:space="preserve"> в 2018-2019 годах ставили усредненную сумму
</t>
        </r>
      </text>
    </comment>
    <comment ref="B69" authorId="0">
      <text>
        <r>
          <rPr>
            <sz val="9"/>
            <color indexed="81"/>
            <rFont val="Tahoma"/>
            <family val="2"/>
            <charset val="204"/>
          </rPr>
          <t xml:space="preserve"> в 2018-2019 годах ставили усредненную сумму
</t>
        </r>
      </text>
    </comment>
  </commentList>
</comments>
</file>

<file path=xl/comments9.xml><?xml version="1.0" encoding="utf-8"?>
<comments xmlns="http://schemas.openxmlformats.org/spreadsheetml/2006/main">
  <authors>
    <author>Автор</author>
  </authors>
  <commentList>
    <comment ref="B1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кол-во в порции меняется</t>
        </r>
      </text>
    </comment>
    <comment ref="B23" authorId="0">
      <text>
        <r>
          <rPr>
            <sz val="9"/>
            <color indexed="81"/>
            <rFont val="Tahoma"/>
            <family val="2"/>
            <charset val="204"/>
          </rPr>
          <t xml:space="preserve">кол-во в порции меняется
</t>
        </r>
      </text>
    </comment>
    <comment ref="B2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кол-во в порции меняется
</t>
        </r>
      </text>
    </comment>
    <comment ref="B27" authorId="0">
      <text>
        <r>
          <rPr>
            <b/>
            <sz val="9"/>
            <color indexed="81"/>
            <rFont val="Tahoma"/>
            <family val="2"/>
            <charset val="204"/>
          </rPr>
          <t>до 2019 ставили ср цену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2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до 2019 ставили ср цену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6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кол-во в порции меняется</t>
        </r>
      </text>
    </comment>
    <comment ref="B68" authorId="0">
      <text>
        <r>
          <rPr>
            <sz val="9"/>
            <color indexed="81"/>
            <rFont val="Tahoma"/>
            <family val="2"/>
            <charset val="204"/>
          </rPr>
          <t xml:space="preserve">кол-во в порции меняется
</t>
        </r>
      </text>
    </comment>
    <comment ref="B6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кол-во в порции меняется
</t>
        </r>
      </text>
    </comment>
    <comment ref="B72" authorId="0">
      <text>
        <r>
          <rPr>
            <b/>
            <sz val="9"/>
            <color indexed="81"/>
            <rFont val="Tahoma"/>
            <family val="2"/>
            <charset val="204"/>
          </rPr>
          <t>до 2019 ставили ср цену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7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до 2019 ставили ср цену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0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кол-во в порции меняется</t>
        </r>
      </text>
    </comment>
    <comment ref="B113" authorId="0">
      <text>
        <r>
          <rPr>
            <sz val="9"/>
            <color indexed="81"/>
            <rFont val="Tahoma"/>
            <family val="2"/>
            <charset val="204"/>
          </rPr>
          <t xml:space="preserve">кол-во в порции меняется
</t>
        </r>
      </text>
    </comment>
    <comment ref="B1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кол-во в порции меняется
</t>
        </r>
      </text>
    </comment>
    <comment ref="B117" authorId="0">
      <text>
        <r>
          <rPr>
            <b/>
            <sz val="9"/>
            <color indexed="81"/>
            <rFont val="Tahoma"/>
            <family val="2"/>
            <charset val="204"/>
          </rPr>
          <t>до 2019 ставили ср цену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1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до 2019 ставили ср цену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<sst xmlns="http://schemas.openxmlformats.org/spreadsheetml/2006/main" count="3406" uniqueCount="618">
  <si>
    <t>УТВЕРЖДАЮ</t>
  </si>
  <si>
    <t>Директор</t>
  </si>
  <si>
    <t>МКОУ Тагарская СОШ</t>
  </si>
  <si>
    <t>О.И. Безруких</t>
  </si>
  <si>
    <t>(подпись)</t>
  </si>
  <si>
    <t>(расшифровка подписи)</t>
  </si>
  <si>
    <t>«</t>
  </si>
  <si>
    <t>»</t>
  </si>
  <si>
    <t xml:space="preserve"> г.</t>
  </si>
  <si>
    <t>23</t>
  </si>
  <si>
    <t xml:space="preserve"> ФИНАНСОВЫЙ ГОД</t>
  </si>
  <si>
    <t>КОДЫ</t>
  </si>
  <si>
    <t>(НА 20</t>
  </si>
  <si>
    <t xml:space="preserve"> ФИНАНСОВЫЙ ГОД И ПЛАНОВЫЙ ПЕРИОД 20</t>
  </si>
  <si>
    <t>24</t>
  </si>
  <si>
    <t xml:space="preserve"> и 20</t>
  </si>
  <si>
    <t>25</t>
  </si>
  <si>
    <t xml:space="preserve"> ГОДОВ)</t>
  </si>
  <si>
    <t>Формы по ОКУД</t>
  </si>
  <si>
    <t>от «</t>
  </si>
  <si>
    <t>Дата</t>
  </si>
  <si>
    <t>Получатель бюджетных средств</t>
  </si>
  <si>
    <t>по Сводному реестру</t>
  </si>
  <si>
    <t>043D0367</t>
  </si>
  <si>
    <t>Главный распорядитель бюджетных средств</t>
  </si>
  <si>
    <t>МКУ УО Кежемского района</t>
  </si>
  <si>
    <t>043D5168</t>
  </si>
  <si>
    <t>Наименование бюджета</t>
  </si>
  <si>
    <t>Глава по БК</t>
  </si>
  <si>
    <t>905</t>
  </si>
  <si>
    <t>Единица измерения: руб.</t>
  </si>
  <si>
    <t>по ОКТМО</t>
  </si>
  <si>
    <t>04624101</t>
  </si>
  <si>
    <t>по ОКЕИ</t>
  </si>
  <si>
    <t>383</t>
  </si>
  <si>
    <t>Код по бюджетной классификации</t>
  </si>
  <si>
    <t>Код</t>
  </si>
  <si>
    <t>Сумма</t>
  </si>
  <si>
    <t>Российской Федерации</t>
  </si>
  <si>
    <t>аналитического</t>
  </si>
  <si>
    <t>на 20</t>
  </si>
  <si>
    <t xml:space="preserve"> год</t>
  </si>
  <si>
    <t>показателя</t>
  </si>
  <si>
    <t>(на текущий финансовый год)</t>
  </si>
  <si>
    <t>(на первый год планового периода)</t>
  </si>
  <si>
    <t>(на второй год планового периода)</t>
  </si>
  <si>
    <t>раздел</t>
  </si>
  <si>
    <t>подраз-</t>
  </si>
  <si>
    <t>целевая</t>
  </si>
  <si>
    <t>вид</t>
  </si>
  <si>
    <t>в рублях</t>
  </si>
  <si>
    <t>в валюте</t>
  </si>
  <si>
    <t>код валюты</t>
  </si>
  <si>
    <t>дел</t>
  </si>
  <si>
    <t>статья</t>
  </si>
  <si>
    <t>расходов</t>
  </si>
  <si>
    <t>(рублевом</t>
  </si>
  <si>
    <t>по ОКВ</t>
  </si>
  <si>
    <t>эквиваленте)</t>
  </si>
  <si>
    <t>07</t>
  </si>
  <si>
    <t>111</t>
  </si>
  <si>
    <t>112</t>
  </si>
  <si>
    <t>244</t>
  </si>
  <si>
    <t>Итого по коду БК</t>
  </si>
  <si>
    <t>х</t>
  </si>
  <si>
    <t>02</t>
  </si>
  <si>
    <t>851</t>
  </si>
  <si>
    <t>23-53040-00000-00000</t>
  </si>
  <si>
    <t>Всего</t>
  </si>
  <si>
    <t>Раздел 2. Лимиты бюджетных обязательств по расходам получателя бюджетных средств</t>
  </si>
  <si>
    <t>Наименование</t>
  </si>
  <si>
    <t>строки</t>
  </si>
  <si>
    <t>аналити-</t>
  </si>
  <si>
    <t>ческого</t>
  </si>
  <si>
    <t>код</t>
  </si>
  <si>
    <t>расхо-</t>
  </si>
  <si>
    <t>валюты</t>
  </si>
  <si>
    <t>дов</t>
  </si>
  <si>
    <t>Обеспечение деятельности (оказание услуг) подведомственных учреждений за счет средств от приносящей доход деятельности в рамках подпрограммы «Развитие дошкольного, общего и дополнительного образования детей» муниципальной программы «Развитие образования Кежемского района»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</si>
  <si>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 в рамках подпрограммы «Развитие дошкольного, общего и дополнительного образования детей» муниципальной программы  «Развитие образования Кежемского района»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</si>
  <si>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 детей» муниципальной программы «Развитие образования Кежемского района»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</si>
  <si>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 в рамках подпрограммы «Развитие дошкольного, общего и дополнительного образования детей» муниципальной программы  «Развитие образования Кежемского района»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</si>
  <si>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 детей» муниципальной программы  «Развитие образования Кежемского района»</t>
  </si>
  <si>
    <t>Оздоровление детей за счет средств местного бюджета в рамках подпрограммы «Развитие дошкольного, общего и дополнительного образования детей» муниципальной программы «Развитие образования Кежемского района»</t>
  </si>
  <si>
    <t>Субвенции бюджетам муниципальных образований на осуществление государственных полномочий по обеспечению отдыха и оздоровления детей  в рамках подпрограммы «Развитие дошкольного, общего и дополнительного образования детей» муниципальной программы «Развитие образования Кежемского района»</t>
  </si>
  <si>
    <t>Раздел 3. Лимиты бюджетных обязательств по расходам на предоставление бюджетных инвестиций юридическим лицам, субсидий бюджетными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— производителям товаров, работ, услуг, субсидий государственным корпорациям, компаниям,публично-правовым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государственных гарантий Российской Федерации, а также по резервным расходам</t>
  </si>
  <si>
    <t>Раздел 4. Лимиты бюджетных обязательств по расходам на закупки товаров, работ, услуг, осуществляемые получателем бюджетных средств в пользу третьих лиц</t>
  </si>
  <si>
    <t>Раздел 5. СПРАВОЧНО: Бюджетные ассигнования на исполнение публичных нормативных обязательств</t>
  </si>
  <si>
    <t>Раздел 6. СПРАВОЧНО: Курс иностранной валюты к рублю Российской Федерации</t>
  </si>
  <si>
    <t>Валюта</t>
  </si>
  <si>
    <t>наименование</t>
  </si>
  <si>
    <t>код по ОКВ</t>
  </si>
  <si>
    <t>Руководитель учреждения</t>
  </si>
  <si>
    <t>(уполномоченное лицо)</t>
  </si>
  <si>
    <t>(должность)</t>
  </si>
  <si>
    <t>(фамилия, инициалы)</t>
  </si>
  <si>
    <t>Исполнитель</t>
  </si>
  <si>
    <t>Начальник ПЭО МКУ "ЦБ"</t>
  </si>
  <si>
    <t>З.Н. Бондарь</t>
  </si>
  <si>
    <t>2-21-56</t>
  </si>
  <si>
    <t>(телефон)</t>
  </si>
  <si>
    <t>СОГЛАСОВАНО</t>
  </si>
  <si>
    <t>И.о. руководителя</t>
  </si>
  <si>
    <t>(наименование должности лица главного распорядителя бюджетных средств, согласующего смету)</t>
  </si>
  <si>
    <t>(наименование главного распорядителя бюджетных средств, согласующего смету)</t>
  </si>
  <si>
    <t>Л.Н. Перетягина</t>
  </si>
  <si>
    <t>РАСЧЕТЫ К БЮДЖЕТНОЙ СМЕТЕ на 2023 год</t>
  </si>
  <si>
    <t>Учреждение: МКОУ Тагарская СОШ</t>
  </si>
  <si>
    <r>
      <t xml:space="preserve">Источник  </t>
    </r>
    <r>
      <rPr>
        <b/>
        <sz val="10"/>
        <rFont val="Times New Roman"/>
        <family val="1"/>
        <charset val="204"/>
      </rPr>
      <t>текущие расходы (0701 0110000610)</t>
    </r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</si>
  <si>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Кежемского района»</t>
  </si>
  <si>
    <t xml:space="preserve"> Расчет расходов по подстатье 211000 "Заработная плата'</t>
  </si>
  <si>
    <t>№ п/ п</t>
  </si>
  <si>
    <t>Наименование показателя</t>
  </si>
  <si>
    <t>Вид расходов</t>
  </si>
  <si>
    <t>Код строки</t>
  </si>
  <si>
    <t>Ед.изм.</t>
  </si>
  <si>
    <t>Сумма расходов в месяц (руб)</t>
  </si>
  <si>
    <t>Количество месяцев</t>
  </si>
  <si>
    <t>Сумма (руб)</t>
  </si>
  <si>
    <t>Содержание служащих, замещающих государственные и гражданские должности</t>
  </si>
  <si>
    <t>мес.</t>
  </si>
  <si>
    <t xml:space="preserve">Оплата труда работников </t>
  </si>
  <si>
    <t>ИТОГО:</t>
  </si>
  <si>
    <t xml:space="preserve"> Расчет расходов по подстатье 213000 "Начисления на выплаты по оплате труда"</t>
  </si>
  <si>
    <t>№ п./ п.</t>
  </si>
  <si>
    <t>Стоимость (руб)</t>
  </si>
  <si>
    <t>Сумма отчислений (руб)</t>
  </si>
  <si>
    <t>1.</t>
  </si>
  <si>
    <t>Начисления на оплату труда</t>
  </si>
  <si>
    <t>мес</t>
  </si>
  <si>
    <t>Расчет расходов по подстатье 214000 "Прочие несоциальные выплаты персоналу в натуральной форме"</t>
  </si>
  <si>
    <t xml:space="preserve">Количество человек  </t>
  </si>
  <si>
    <t>Количество иждивенцев</t>
  </si>
  <si>
    <t>Расходы на одного человека (руб)</t>
  </si>
  <si>
    <t>Оплата стоимости проезда к месту отдыха и обратно</t>
  </si>
  <si>
    <t>Тагара -Кодинск -Красноярск- Москва - Красноярск - Кодинск Тагара</t>
  </si>
  <si>
    <t>Расчет расходов по подстатье 222000 "Транспортные услуги"</t>
  </si>
  <si>
    <t>Количество</t>
  </si>
  <si>
    <t>Средняя стоимость (руб)</t>
  </si>
  <si>
    <t>Транспортные услуги связанные с доставкой груза</t>
  </si>
  <si>
    <t>раз</t>
  </si>
  <si>
    <t>Расчет расходов по подстатье 226000  "Прочие работы, услуги"</t>
  </si>
  <si>
    <t>1</t>
  </si>
  <si>
    <t>Возмещение расходов на прохождение первичного медицинского осмотра</t>
  </si>
  <si>
    <t>чел</t>
  </si>
  <si>
    <t>2</t>
  </si>
  <si>
    <t>Проведение профессиональной гигиенической подготовки и аттестации</t>
  </si>
  <si>
    <t>3</t>
  </si>
  <si>
    <t>Медосмотр</t>
  </si>
  <si>
    <t>4</t>
  </si>
  <si>
    <t>Обновление  программного обеспечения для столовой Вижен Софт</t>
  </si>
  <si>
    <t>5</t>
  </si>
  <si>
    <t>Оказание медицинских услуг по забору и проведению лабораторно-диагностических исследований (паразитарные обследования)</t>
  </si>
  <si>
    <t>6</t>
  </si>
  <si>
    <t>Проведение лабораторных исследований биоматериала</t>
  </si>
  <si>
    <t>Расчет расходов по подстатье 266 "Социальные пособия и компенсации персоналу в денежной форме"</t>
  </si>
  <si>
    <t>Количество работников, получающих выплаты</t>
  </si>
  <si>
    <t>Количество дней по б/л</t>
  </si>
  <si>
    <t>Начисление по б/л за счет работодателя в день (руб.)</t>
  </si>
  <si>
    <t>Пособие за первые три дня временной нетрудоспособности</t>
  </si>
  <si>
    <t>Расчет расходов по статье 340 "Увеличение стоимости материальных запасов"</t>
  </si>
  <si>
    <t>№ п/п</t>
  </si>
  <si>
    <t>Цена (руб)</t>
  </si>
  <si>
    <t>Приобретение аптечек</t>
  </si>
  <si>
    <t>шт</t>
  </si>
  <si>
    <t>Приобретение продуктов питания</t>
  </si>
  <si>
    <t>л</t>
  </si>
  <si>
    <t>кг.</t>
  </si>
  <si>
    <t>шт.</t>
  </si>
  <si>
    <t>Картофель</t>
  </si>
  <si>
    <t>л.</t>
  </si>
  <si>
    <t>Макаронные изделия</t>
  </si>
  <si>
    <t xml:space="preserve">Мука пшеничная  хлебопекарная  </t>
  </si>
  <si>
    <t xml:space="preserve">Масло растительное  </t>
  </si>
  <si>
    <t xml:space="preserve">Кондитерские изделия  </t>
  </si>
  <si>
    <t xml:space="preserve">Чай, включая фиточай     </t>
  </si>
  <si>
    <t xml:space="preserve">Какао-порошок  </t>
  </si>
  <si>
    <t>Кофейный напиток</t>
  </si>
  <si>
    <t>Дрожжи хлебопекарные</t>
  </si>
  <si>
    <t xml:space="preserve">Соль пищевая поваренная  </t>
  </si>
  <si>
    <t>Строительные материалы</t>
  </si>
  <si>
    <t>краска акриловая водостойкая 9л</t>
  </si>
  <si>
    <t>смесители</t>
  </si>
  <si>
    <t>смесители с гибкой насадкой</t>
  </si>
  <si>
    <t>Приобретение мягкого инвентаря</t>
  </si>
  <si>
    <t xml:space="preserve">халат </t>
  </si>
  <si>
    <t>костюм (брюки, куртка)</t>
  </si>
  <si>
    <t>костюм мужской</t>
  </si>
  <si>
    <t>колпак поварской</t>
  </si>
  <si>
    <t>перчатки хозяйственные</t>
  </si>
  <si>
    <t>пар</t>
  </si>
  <si>
    <t>фартук клеенчатый</t>
  </si>
  <si>
    <t>перчатки резиновые</t>
  </si>
  <si>
    <t>Хозяйственные товары</t>
  </si>
  <si>
    <t>белизна</t>
  </si>
  <si>
    <t xml:space="preserve">мыло детское </t>
  </si>
  <si>
    <t>средство для унитазов "Санокс" 1л</t>
  </si>
  <si>
    <t xml:space="preserve">СМС Ушастый нянь 9кг </t>
  </si>
  <si>
    <t>доместос 1л</t>
  </si>
  <si>
    <t>тряпка для пола</t>
  </si>
  <si>
    <t>м</t>
  </si>
  <si>
    <t>мешки мусорные 60л.</t>
  </si>
  <si>
    <t>средство для мытья посуды Сорти 1л</t>
  </si>
  <si>
    <t>мочалка металлическая для посуды</t>
  </si>
  <si>
    <t>губка хозяйственная</t>
  </si>
  <si>
    <t>туалетная бумага</t>
  </si>
  <si>
    <t>полотенца бумажные</t>
  </si>
  <si>
    <t>мыло хозяйственное</t>
  </si>
  <si>
    <t>Канцелярские товары</t>
  </si>
  <si>
    <t>ручка шариковая</t>
  </si>
  <si>
    <t>бумага А-4 Снегурочка</t>
  </si>
  <si>
    <t>пач</t>
  </si>
  <si>
    <t>скобы для степлера №10</t>
  </si>
  <si>
    <t>папка скоросшиватель</t>
  </si>
  <si>
    <t>папка "Дело"</t>
  </si>
  <si>
    <t>файлы А-4</t>
  </si>
  <si>
    <t>корректор</t>
  </si>
  <si>
    <t>скотч широкий</t>
  </si>
  <si>
    <t>скрепка канцелярская</t>
  </si>
  <si>
    <t>Приобретение посуды</t>
  </si>
  <si>
    <t>миска детская фаянс 250мл</t>
  </si>
  <si>
    <t>ведро пластмассовое 10л</t>
  </si>
  <si>
    <t>салатник 100мл</t>
  </si>
  <si>
    <t>доска разделочная</t>
  </si>
  <si>
    <t>кружка 170мл</t>
  </si>
  <si>
    <t>кастрюля эмалированая 3л</t>
  </si>
  <si>
    <t>таз эмалированный 10л</t>
  </si>
  <si>
    <t>ИТОГО</t>
  </si>
  <si>
    <r>
      <t>Источник  платные услуги</t>
    </r>
    <r>
      <rPr>
        <b/>
        <sz val="10"/>
        <rFont val="Times New Roman"/>
        <family val="1"/>
        <charset val="204"/>
      </rPr>
      <t xml:space="preserve"> (07 01 0110008100)</t>
    </r>
  </si>
  <si>
    <t>Расчет расходов по подстатье 225000 "Работы, услуги по содержанию имущества"</t>
  </si>
  <si>
    <t>Заправка картриджей</t>
  </si>
  <si>
    <t>Расчет расходов по статье 310000 "Увеличение стоимости основных средств"</t>
  </si>
  <si>
    <t>Приобретение паласов, ковров</t>
  </si>
  <si>
    <t>Расчет расходов по статье 340000 "Увеличение стоимости материальных запасов"</t>
  </si>
  <si>
    <t>Продукты питания</t>
  </si>
  <si>
    <t>Приобретение строительных материалов</t>
  </si>
  <si>
    <t>известь</t>
  </si>
  <si>
    <t>кг</t>
  </si>
  <si>
    <t>металлоизделия(гайки, дюбели и т.д.)</t>
  </si>
  <si>
    <t>крючки металлические для кабинок</t>
  </si>
  <si>
    <t>шпаклевка финишная</t>
  </si>
  <si>
    <t>краска фасадная 14кг</t>
  </si>
  <si>
    <t>паста колеровочная</t>
  </si>
  <si>
    <t>ручки для дверей</t>
  </si>
  <si>
    <t>обои самоклеющиеся</t>
  </si>
  <si>
    <t>плитка кафельная</t>
  </si>
  <si>
    <t>грунтовка акриловая 10кг</t>
  </si>
  <si>
    <t>Белизна</t>
  </si>
  <si>
    <t xml:space="preserve">Мыло детское </t>
  </si>
  <si>
    <t>Салфетки (5 шт)</t>
  </si>
  <si>
    <t>Комет гель 0,5 л</t>
  </si>
  <si>
    <t>Мешки мусорные 60л.</t>
  </si>
  <si>
    <t>лампы светодиодные 10W Е-27</t>
  </si>
  <si>
    <t>лампы светодиодные 6W Е-14</t>
  </si>
  <si>
    <t>ника-2 для дезинфекции</t>
  </si>
  <si>
    <t>средство для плит "Азелит"</t>
  </si>
  <si>
    <t>сода кальцинированая</t>
  </si>
  <si>
    <t>батарейка пальчиковая</t>
  </si>
  <si>
    <t>средство для ковров Ваниш</t>
  </si>
  <si>
    <t>моющее средство для посуды "Ушастый нянь" 0,5л</t>
  </si>
  <si>
    <t>мыло жидкое детское "Алиса" 0,3л</t>
  </si>
  <si>
    <t>дезинфецирующее средство "Дез-хлор" 300 табл</t>
  </si>
  <si>
    <t xml:space="preserve">антисептик для рук </t>
  </si>
  <si>
    <t>маски медицинские</t>
  </si>
  <si>
    <t>пленка для ламинатора</t>
  </si>
  <si>
    <t>клей канцелярский</t>
  </si>
  <si>
    <t>бумага цвеная офисная</t>
  </si>
  <si>
    <t>степлер для бумаг</t>
  </si>
  <si>
    <t>калькулятор</t>
  </si>
  <si>
    <t>зажимы цветные для бумаг</t>
  </si>
  <si>
    <t>набор</t>
  </si>
  <si>
    <t>тетрадь в клетку 36 л</t>
  </si>
  <si>
    <t>стикер бумажный для заметок</t>
  </si>
  <si>
    <t>дырокол</t>
  </si>
  <si>
    <t>подставка органайзер для бумаг</t>
  </si>
  <si>
    <t>тарелка десертная</t>
  </si>
  <si>
    <t>ВСЕГО:</t>
  </si>
  <si>
    <r>
      <t xml:space="preserve">Источник: </t>
    </r>
    <r>
      <rPr>
        <b/>
        <sz val="10"/>
        <rFont val="Times New Roman"/>
        <family val="1"/>
        <charset val="204"/>
      </rPr>
      <t>субвенции (0701 0110074080)</t>
    </r>
  </si>
  <si>
    <t>Кодинск- Москва - Кодинск</t>
  </si>
  <si>
    <t>Расчет расходов по подстатье 221000" Услуги связи"</t>
  </si>
  <si>
    <t>Оплата за подключение к Глобальной информационной сети Интернет, абонентская плата</t>
  </si>
  <si>
    <t>Абонентская плата</t>
  </si>
  <si>
    <t>Обслуживание сайта</t>
  </si>
  <si>
    <t>Приобретение лицензионных программ</t>
  </si>
  <si>
    <t>Проведение профессиональной гигиенической подготовки и аттестации (санмиинимум)</t>
  </si>
  <si>
    <t>Расчет расходов по статье 310 "Увеличение стоимости основных средств"</t>
  </si>
  <si>
    <t>Приобретение стола</t>
  </si>
  <si>
    <t>Приобретение служебной одежды и обуви для младших воспитателей, СИЗ</t>
  </si>
  <si>
    <t>Обувь</t>
  </si>
  <si>
    <t>Халат</t>
  </si>
  <si>
    <t>Бумага для принтера</t>
  </si>
  <si>
    <t>уп</t>
  </si>
  <si>
    <t>Цветная бумага для принтера</t>
  </si>
  <si>
    <t>Файлы</t>
  </si>
  <si>
    <t>Папка с файлом</t>
  </si>
  <si>
    <t>Папки картонные</t>
  </si>
  <si>
    <t>Корректор</t>
  </si>
  <si>
    <t>Карандаш клеющий</t>
  </si>
  <si>
    <t>Скотч</t>
  </si>
  <si>
    <t>Ножницы</t>
  </si>
  <si>
    <t>кнопки силовые</t>
  </si>
  <si>
    <r>
      <t>Источник</t>
    </r>
    <r>
      <rPr>
        <b/>
        <sz val="10"/>
        <rFont val="Times New Roman"/>
        <family val="1"/>
        <charset val="204"/>
      </rPr>
      <t>: субвенции (07 01 0110075880)</t>
    </r>
  </si>
  <si>
    <t xml:space="preserve">Кодинск-Сочи-Кодинск </t>
  </si>
  <si>
    <t>Оплата за подключение к Глобальной информационной сети Интернет</t>
  </si>
  <si>
    <t>Количество дней (суток) на 1командировку</t>
  </si>
  <si>
    <t>Среднее количество  командировок в год</t>
  </si>
  <si>
    <t>Стоимость проживания за 1 сутки (руб)</t>
  </si>
  <si>
    <t>Сумма                (тыс.руб)</t>
  </si>
  <si>
    <t>Найм жилых помещений при служебных командировках и командировках на курсы повышения квалификации, в том числе:</t>
  </si>
  <si>
    <t xml:space="preserve">Командировки </t>
  </si>
  <si>
    <t>в г.Красноярск</t>
  </si>
  <si>
    <t>директор</t>
  </si>
  <si>
    <t>заместитель директора</t>
  </si>
  <si>
    <t xml:space="preserve">педагог дополнительного образования </t>
  </si>
  <si>
    <t>педагог-организатор</t>
  </si>
  <si>
    <t xml:space="preserve">Курсы повышения квалификации </t>
  </si>
  <si>
    <t>Санитарный минимум</t>
  </si>
  <si>
    <t xml:space="preserve">Картриджи </t>
  </si>
  <si>
    <t xml:space="preserve"> </t>
  </si>
  <si>
    <r>
      <t>Источник  платные услуги</t>
    </r>
    <r>
      <rPr>
        <b/>
        <sz val="10"/>
        <rFont val="Times New Roman"/>
        <family val="1"/>
        <charset val="204"/>
      </rPr>
      <t xml:space="preserve"> (07 02 0110008100)</t>
    </r>
  </si>
  <si>
    <t xml:space="preserve">Хлеб ржаной (ржано-пшеничный)  </t>
  </si>
  <si>
    <t xml:space="preserve">Хлеб пшеничный                 </t>
  </si>
  <si>
    <t xml:space="preserve">Мука пшеничная                 </t>
  </si>
  <si>
    <t xml:space="preserve">Крупы, бобовые                 </t>
  </si>
  <si>
    <t xml:space="preserve">Макаронные изделия             </t>
  </si>
  <si>
    <t xml:space="preserve">Картофель                      </t>
  </si>
  <si>
    <t xml:space="preserve">Сыр                            </t>
  </si>
  <si>
    <t xml:space="preserve">Масло сливочное                </t>
  </si>
  <si>
    <t xml:space="preserve">Масло растительное             </t>
  </si>
  <si>
    <t xml:space="preserve">Кондитерские изделия           </t>
  </si>
  <si>
    <t xml:space="preserve">Чай                            </t>
  </si>
  <si>
    <t>Какао</t>
  </si>
  <si>
    <t xml:space="preserve">Дрожжи хлебопекарные           </t>
  </si>
  <si>
    <r>
      <t xml:space="preserve">Источник  </t>
    </r>
    <r>
      <rPr>
        <b/>
        <sz val="10"/>
        <rFont val="Times New Roman"/>
        <family val="1"/>
        <charset val="204"/>
      </rPr>
      <t>текущие расходы (0702 0110044070)</t>
    </r>
  </si>
  <si>
    <t>Обеспечение деятельности (оказание услуг) подведомственных учреждений общего образования в рамках подпрограммы «Развитие дошкольного, общего и дополнительного образования детей» муниципальной программы «Развитие образования Кежемского района»</t>
  </si>
  <si>
    <t>Кодинск-Красноярск-Сочи-Красноярск-Кодинск</t>
  </si>
  <si>
    <t>Оплата проезда к месту учебы</t>
  </si>
  <si>
    <t>Подвоз учащихся к школам</t>
  </si>
  <si>
    <t>Учебно-полевые сборы</t>
  </si>
  <si>
    <t>Транспортировка ртутьсодержащих ламп</t>
  </si>
  <si>
    <t xml:space="preserve"> Расчет расходов по подстатье 223000 "Коммунальные услуги"</t>
  </si>
  <si>
    <t>Наименование показателя, услуг</t>
  </si>
  <si>
    <t>Единица измерения</t>
  </si>
  <si>
    <t>Количество в год</t>
  </si>
  <si>
    <t>Тариф (руб)</t>
  </si>
  <si>
    <t>Потребление электроэнергии</t>
  </si>
  <si>
    <t>т.кВт</t>
  </si>
  <si>
    <t>Водоснабжение</t>
  </si>
  <si>
    <t xml:space="preserve">   в том числе</t>
  </si>
  <si>
    <t>Куб. метр</t>
  </si>
  <si>
    <t>холодная вода</t>
  </si>
  <si>
    <t>На оказание услуг по обращению с твердыми коммунальными отходами</t>
  </si>
  <si>
    <t>Оказание услуг в области метрологии по поверке средств измерений (поверка термометров, манометров)</t>
  </si>
  <si>
    <t>Техобслуживание сетей</t>
  </si>
  <si>
    <t xml:space="preserve">Дезинсекция, дератизация </t>
  </si>
  <si>
    <t>Проведение санитарно-эпидемиологической эксперизы территории</t>
  </si>
  <si>
    <t>Обслуживание системы видеонаблюдения</t>
  </si>
  <si>
    <t>Оказание услуг по техническому обслуживанию установленных средств пожарной сигнализации</t>
  </si>
  <si>
    <t>Техническое обслуживание объектовой станции радиосистемы передачи извещений "Тандем-2М"</t>
  </si>
  <si>
    <t>Подготовка инженерных систем водоснабжения, водоотведения, теплоснабжения к прохождению ОЗП</t>
  </si>
  <si>
    <t>Расчистка и вывоз снега с кровли</t>
  </si>
  <si>
    <t>Испытания электротех.лаборатории</t>
  </si>
  <si>
    <t>Обработка штор огнезащитным составом</t>
  </si>
  <si>
    <t>Прочистка наружных систем канализации</t>
  </si>
  <si>
    <t>№ п/п.</t>
  </si>
  <si>
    <t>Количество человек в год</t>
  </si>
  <si>
    <t>Возмещение расходов за приобретение санитарной книжки</t>
  </si>
  <si>
    <t>Утилизация ртутьсодержащих ламп</t>
  </si>
  <si>
    <t>Оказание услуг по централизованному наблюдению за объектом и реагировании на тревожные сообщения</t>
  </si>
  <si>
    <t>Оказание услуг по обучению сотрудников</t>
  </si>
  <si>
    <t>Техническая экспертиза оборудования</t>
  </si>
  <si>
    <t>Расчет расходов по подстатье 290000 "Прочие расходы"</t>
  </si>
  <si>
    <t>Земельный налог</t>
  </si>
  <si>
    <t>Приобретение продуктов питания для проведения военно-полевых сборов</t>
  </si>
  <si>
    <t>дог</t>
  </si>
  <si>
    <t>Приобретение ГСМ</t>
  </si>
  <si>
    <t>масло моторное</t>
  </si>
  <si>
    <t>бензин А 92</t>
  </si>
  <si>
    <t>Приобретение ТЭНБ-16 (аварийный запас)</t>
  </si>
  <si>
    <t>Приобретение ламп</t>
  </si>
  <si>
    <t>кисть для покраски</t>
  </si>
  <si>
    <t>валик для покраски</t>
  </si>
  <si>
    <t>краска ВДК разная 25кг</t>
  </si>
  <si>
    <t>краска противопожарная</t>
  </si>
  <si>
    <t>приобретение спецодежды</t>
  </si>
  <si>
    <t>Мыло туалетное</t>
  </si>
  <si>
    <t>АОС</t>
  </si>
  <si>
    <t xml:space="preserve">Стиральный порошок </t>
  </si>
  <si>
    <t xml:space="preserve">Метла капроновая </t>
  </si>
  <si>
    <t>Веник</t>
  </si>
  <si>
    <t>Тряпка для пола</t>
  </si>
  <si>
    <t>Мешки мусорные 30л.</t>
  </si>
  <si>
    <t>электрические лампы</t>
  </si>
  <si>
    <t>выключатели</t>
  </si>
  <si>
    <t>замки для дверей</t>
  </si>
  <si>
    <t>Приобретение посуды для столовой</t>
  </si>
  <si>
    <r>
      <t>Источник: субвенции</t>
    </r>
    <r>
      <rPr>
        <b/>
        <sz val="10"/>
        <rFont val="Times New Roman"/>
        <family val="1"/>
        <charset val="204"/>
      </rPr>
      <t xml:space="preserve"> (0702 0110074090)</t>
    </r>
  </si>
  <si>
    <t>Расчет расходов по подстатье 212000 "Прочие несоциальные выплаты персоналу в денежной форме"</t>
  </si>
  <si>
    <t>Количество сотрудников направляемых в командировку в год</t>
  </si>
  <si>
    <t>Кол-во дней</t>
  </si>
  <si>
    <t>Норма суточных расходов (руб)</t>
  </si>
  <si>
    <t>Суточные при служебных командировках и командировках на курсы повышения квалификации</t>
  </si>
  <si>
    <t>Командировки  г. Красноярск</t>
  </si>
  <si>
    <t>Тагара-Москва-Тагара</t>
  </si>
  <si>
    <t xml:space="preserve">Оплата услуг местной и  междугородней телефонной связи </t>
  </si>
  <si>
    <t>Транспортные расходы по служебным командировкам - оплата проезда в части расходов, связанных с командированием педагогических работников</t>
  </si>
  <si>
    <t>Курсы г. Красноярск</t>
  </si>
  <si>
    <t>Расходы на проживание по командировкам, курсам повышения квалификации педагогических работников</t>
  </si>
  <si>
    <t>учитель</t>
  </si>
  <si>
    <t>Курсы переподготовки</t>
  </si>
  <si>
    <t>Бумага А4, светокопия</t>
  </si>
  <si>
    <t>Бумага А4, писчая</t>
  </si>
  <si>
    <t>ручки шариковые</t>
  </si>
  <si>
    <t>Корректирующая лента BRAUBERG ULTRA, 5 мм х 12 м,</t>
  </si>
  <si>
    <t xml:space="preserve">скотч прозрачный </t>
  </si>
  <si>
    <t>Клей-карандаш ERICH KRAUSE, 8 г, 4433</t>
  </si>
  <si>
    <t>картриджи</t>
  </si>
  <si>
    <t>тетрадь общая 48л ,А5</t>
  </si>
  <si>
    <t>тетрадь общая 48л ,А4</t>
  </si>
  <si>
    <r>
      <t>Источник</t>
    </r>
    <r>
      <rPr>
        <b/>
        <sz val="10"/>
        <rFont val="Times New Roman"/>
        <family val="1"/>
        <charset val="204"/>
      </rPr>
      <t>: субвенции (07 02 0110075640)</t>
    </r>
  </si>
  <si>
    <t>Курсы  г. Красноярск</t>
  </si>
  <si>
    <t>Кодинск-Сочи-Кодинск</t>
  </si>
  <si>
    <t xml:space="preserve">Услуги Интернета </t>
  </si>
  <si>
    <t xml:space="preserve">Оплата услуг  за почтовые отправления, телеграммы, конверы,марки </t>
  </si>
  <si>
    <t>Междугородней и международной телефонной связи (переговоры)</t>
  </si>
  <si>
    <t>Заправка и восстановление картриджей, ремонт и обслуживание оргтехники</t>
  </si>
  <si>
    <t>Ремонт и обслуживание оргтехники</t>
  </si>
  <si>
    <t>Средняя стоимость проезда  (руб)</t>
  </si>
  <si>
    <t>Учитель</t>
  </si>
  <si>
    <t>Возмещение расходов при прохождении медицинского осмотра</t>
  </si>
  <si>
    <t>Проезд, проживание детей при проведении культ.масс.мероприятий</t>
  </si>
  <si>
    <t>Программное обеспечение (антивирусник)</t>
  </si>
  <si>
    <t>Расходы за электронную подпись</t>
  </si>
  <si>
    <t>Приобретение оргтехники</t>
  </si>
  <si>
    <t>МФУ лаз. А4</t>
  </si>
  <si>
    <t xml:space="preserve">Проектор </t>
  </si>
  <si>
    <t>Экран 180х180 см настенно-потолочный</t>
  </si>
  <si>
    <t>Кронштейн серый для проектора, настенно-потолочный</t>
  </si>
  <si>
    <t>напольное покрытие для гимнастики</t>
  </si>
  <si>
    <t>м2</t>
  </si>
  <si>
    <t>Учебники и художественная литература для пополнения библиотечного фонда</t>
  </si>
  <si>
    <t>учебники</t>
  </si>
  <si>
    <t>Расчет расходов по подстатье 310 "Увеличение стоимости основных средств"</t>
  </si>
  <si>
    <t>Сумма (тыс.руб)</t>
  </si>
  <si>
    <t>Приобретение (кредиторка 2014 год)</t>
  </si>
  <si>
    <t>диски</t>
  </si>
  <si>
    <t>Итого по статье 310 «Увеличение стоимости основных средств»</t>
  </si>
  <si>
    <t>тетрадь</t>
  </si>
  <si>
    <t>папки</t>
  </si>
  <si>
    <t>папка пластик.</t>
  </si>
  <si>
    <t>ш</t>
  </si>
  <si>
    <t>скоросшиватели</t>
  </si>
  <si>
    <t>альбом</t>
  </si>
  <si>
    <t>бумага А4 "Снегурочка"</t>
  </si>
  <si>
    <t>Приобретение грамот и благодарственных письм</t>
  </si>
  <si>
    <t>Приобретение бланков документов об образовании</t>
  </si>
  <si>
    <t>Приобретение призов</t>
  </si>
  <si>
    <t xml:space="preserve">      Метла</t>
  </si>
  <si>
    <t>Лопата для снега</t>
  </si>
  <si>
    <t>Ведро</t>
  </si>
  <si>
    <t>Перчатки</t>
  </si>
  <si>
    <t>Корзина для мусора</t>
  </si>
  <si>
    <t>Лампы дневного цвета</t>
  </si>
  <si>
    <t>Лампы электрические</t>
  </si>
  <si>
    <t>Плафоны</t>
  </si>
  <si>
    <t>Розетки,выключатели</t>
  </si>
  <si>
    <t>Замок врезной</t>
  </si>
  <si>
    <t>Чистящее для стекол</t>
  </si>
  <si>
    <t>Порошок стиральный</t>
  </si>
  <si>
    <t>Ферри</t>
  </si>
  <si>
    <t>Доместос</t>
  </si>
  <si>
    <t>средство для линолеума</t>
  </si>
  <si>
    <t>Таз</t>
  </si>
  <si>
    <t>Стартеры</t>
  </si>
  <si>
    <t>Набор отверток</t>
  </si>
  <si>
    <t>Тонер для принтеров</t>
  </si>
  <si>
    <t>Касета для видеокамеры</t>
  </si>
  <si>
    <t>Красящая лента к "Эпсон"</t>
  </si>
  <si>
    <t>Цветная краска для стр.принтера</t>
  </si>
  <si>
    <t>Пемолюкс</t>
  </si>
  <si>
    <t>Краска половая</t>
  </si>
  <si>
    <t>Краска белая</t>
  </si>
  <si>
    <t>банка</t>
  </si>
  <si>
    <t>Краска голубая</t>
  </si>
  <si>
    <t>Обои</t>
  </si>
  <si>
    <t>Линолеум</t>
  </si>
  <si>
    <t>рулон</t>
  </si>
  <si>
    <t>Спортивный инвентарь</t>
  </si>
  <si>
    <t>Бадминтон</t>
  </si>
  <si>
    <t>Настольные игры</t>
  </si>
  <si>
    <t>Шахматы</t>
  </si>
  <si>
    <t>Скакалки</t>
  </si>
  <si>
    <t>Шашки</t>
  </si>
  <si>
    <t>Мячи разные</t>
  </si>
  <si>
    <t>Итого по статье 340 «Увеличение стоимости материальных запасов»</t>
  </si>
  <si>
    <t>Всего :</t>
  </si>
  <si>
    <r>
      <t>Источник</t>
    </r>
    <r>
      <rPr>
        <b/>
        <sz val="10"/>
        <rFont val="Times New Roman"/>
        <family val="1"/>
        <charset val="204"/>
      </rPr>
      <t>: субвенции (07 03 0110075640)</t>
    </r>
  </si>
  <si>
    <r>
      <t>Источник  платные услуги</t>
    </r>
    <r>
      <rPr>
        <b/>
        <sz val="10"/>
        <rFont val="Times New Roman"/>
        <family val="1"/>
        <charset val="204"/>
      </rPr>
      <t xml:space="preserve"> (07 09 0110008100)</t>
    </r>
  </si>
  <si>
    <t>Соки плодоовощные, напитки витаминизированные, в т.ч. инстантные</t>
  </si>
  <si>
    <r>
      <t>Источник: субвенции</t>
    </r>
    <r>
      <rPr>
        <b/>
        <sz val="10"/>
        <rFont val="Times New Roman"/>
        <family val="1"/>
        <charset val="204"/>
      </rPr>
      <t xml:space="preserve"> (07 09 0110019910)</t>
    </r>
  </si>
  <si>
    <r>
      <t>Источник: субвенции</t>
    </r>
    <r>
      <rPr>
        <b/>
        <sz val="10"/>
        <rFont val="Times New Roman"/>
        <family val="1"/>
        <charset val="204"/>
      </rPr>
      <t xml:space="preserve"> (07 09 0110076490)</t>
    </r>
  </si>
  <si>
    <r>
      <t>Источник: субвенции</t>
    </r>
    <r>
      <rPr>
        <b/>
        <sz val="10"/>
        <rFont val="Times New Roman"/>
        <family val="1"/>
        <charset val="204"/>
      </rPr>
      <t xml:space="preserve"> (10 03 01100075540)</t>
    </r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</si>
  <si>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17-4379),  в рамках подпрограммы «Развитие дошкольного, общего и дополнительного образования детей» муниципальной программы «Развитие образования Кежемского района»</t>
  </si>
  <si>
    <t xml:space="preserve">стиральный порошок </t>
  </si>
  <si>
    <t xml:space="preserve">метла капроновая </t>
  </si>
  <si>
    <t>веник</t>
  </si>
  <si>
    <t>чистящее средство</t>
  </si>
  <si>
    <t>мешки мусорные 30л.</t>
  </si>
  <si>
    <t>моющее средство</t>
  </si>
  <si>
    <t>ведро оцинковое</t>
  </si>
  <si>
    <r>
      <t>Источник: субвенции</t>
    </r>
    <r>
      <rPr>
        <b/>
        <sz val="10"/>
        <rFont val="Times New Roman"/>
        <family val="1"/>
        <charset val="204"/>
      </rPr>
      <t xml:space="preserve"> (10 03 01100075660)</t>
    </r>
  </si>
  <si>
    <t>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 в рамках подпрограммы «Развитие дошкольного, общего и дополнительного образования детей» муниципальной программы «Развитие образования Кежемского района»</t>
  </si>
  <si>
    <t xml:space="preserve"> Расчет расходов по подстатье 262000 "Пособия, компенсации и иные социальные выплаты гражданам"</t>
  </si>
  <si>
    <t>Денежная компенсация ОВЗ на дому</t>
  </si>
  <si>
    <t>Продукты питания малообеспеченные</t>
  </si>
  <si>
    <r>
      <t>Источник  текущие расходы софинансирование</t>
    </r>
    <r>
      <rPr>
        <b/>
        <sz val="10"/>
        <rFont val="Times New Roman"/>
        <family val="1"/>
        <charset val="204"/>
      </rPr>
      <t xml:space="preserve"> (1003 01100L3040)</t>
    </r>
  </si>
  <si>
    <t>Субсидии бюджетам муниципальных образований края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</si>
  <si>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r>
      <t>Источник  субсидии краевой бюджет</t>
    </r>
    <r>
      <rPr>
        <b/>
        <sz val="10"/>
        <rFont val="Times New Roman"/>
        <family val="1"/>
        <charset val="204"/>
      </rPr>
      <t xml:space="preserve"> (1003 01100L3040)</t>
    </r>
  </si>
  <si>
    <r>
      <t>Источник  субсидии федеральный бюджет</t>
    </r>
    <r>
      <rPr>
        <b/>
        <sz val="10"/>
        <rFont val="Times New Roman"/>
        <family val="1"/>
        <charset val="204"/>
      </rPr>
      <t xml:space="preserve"> (1003 01100L3040)</t>
    </r>
  </si>
  <si>
    <t>Директор МКОУ Тагарская СОШ</t>
  </si>
  <si>
    <t>Молоко, молочная и кисломолочные продукция</t>
  </si>
  <si>
    <t>Творог (5% - 9% м.ж.д.)</t>
  </si>
  <si>
    <t>Сметана</t>
  </si>
  <si>
    <t xml:space="preserve">Сыр </t>
  </si>
  <si>
    <t>Мясо 1-й категории</t>
  </si>
  <si>
    <t xml:space="preserve">Птица (куры, цыплята-бройлеры, индейка - потрошеная, 1 кат.)                                   </t>
  </si>
  <si>
    <t>Субпродукты (печень, язык, сердце)</t>
  </si>
  <si>
    <t>Рыба (филе), в т.ч. Филе слабо или малосоленое</t>
  </si>
  <si>
    <t>Яйцо шт.</t>
  </si>
  <si>
    <t>Овощи (свежие, замороженные, консервированные), включая соленые и квашеные (не более 10% от общего количества овощей), в т.ч. Томат-пюре, зелень, г</t>
  </si>
  <si>
    <t>Фрукты свежие</t>
  </si>
  <si>
    <t>Сухофрукты</t>
  </si>
  <si>
    <t>Сок фруктовые и овощные</t>
  </si>
  <si>
    <t>Витаминизированные напитки</t>
  </si>
  <si>
    <t>Хлеб ржаной</t>
  </si>
  <si>
    <t xml:space="preserve">Хлеб пшеничный </t>
  </si>
  <si>
    <t>Крупы, бобовые</t>
  </si>
  <si>
    <t>Масло сливочное</t>
  </si>
  <si>
    <t>Сахар (в том числе для приготовления блюд и напитков, в случае использования пищевой продукциипромышленного выпуска, содержащих сахар, выдача сахара должна быть уменьшена в зависимости от его содержания в используемом готовой пищевой продукции)</t>
  </si>
  <si>
    <t>Крахмал</t>
  </si>
  <si>
    <t xml:space="preserve">Фрукты свежие          </t>
  </si>
  <si>
    <t>Мясо 1 категории</t>
  </si>
  <si>
    <t>Птица (цыплята-бройлеры потрошеные - 1 кат.)</t>
  </si>
  <si>
    <t xml:space="preserve">Молоко </t>
  </si>
  <si>
    <t>Кисломолочная пищевая продукция</t>
  </si>
  <si>
    <t>Творог (5%-9% м.д.ж.)</t>
  </si>
  <si>
    <t xml:space="preserve">Сметана </t>
  </si>
  <si>
    <t xml:space="preserve">Яйцо, шт.      </t>
  </si>
  <si>
    <t>Специи</t>
  </si>
  <si>
    <t xml:space="preserve">Соль пищевая поваренная йодированная                          </t>
  </si>
  <si>
    <t>(наименование должности лица, утверждающего изменения показателей сметы;</t>
  </si>
  <si>
    <t>(наименование учреждения)</t>
  </si>
  <si>
    <t>ИЗМЕНЕНИЕ ПОКАЗАТЕЛЕЙ БЮДЖЕТНОЙ СМЕТЫ</t>
  </si>
  <si>
    <t>НА 20</t>
  </si>
  <si>
    <t>0501013</t>
  </si>
  <si>
    <r>
      <t xml:space="preserve"> г.</t>
    </r>
    <r>
      <rPr>
        <vertAlign val="superscript"/>
        <sz val="10"/>
        <rFont val="Times New Roman"/>
        <family val="1"/>
        <charset val="204"/>
      </rPr>
      <t>2</t>
    </r>
  </si>
  <si>
    <t>Раздел 1. Итоговые изменения показателей бюджетной сметы</t>
  </si>
  <si>
    <t>Сумма (+, –)</t>
  </si>
  <si>
    <t>Ежемесячное денежное вознаграждение за классное руководство педогогическим работникам государственных и муниципальных общеобразовательных организаций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</si>
  <si>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Сумма  (+, –)</t>
  </si>
  <si>
    <r>
      <t>Источник</t>
    </r>
    <r>
      <rPr>
        <b/>
        <sz val="10"/>
        <rFont val="Times New Roman"/>
        <family val="1"/>
        <charset val="204"/>
      </rPr>
      <t>: иные межбюджетные трансферты (07 02 0110053030)</t>
    </r>
  </si>
  <si>
    <t>ИЗМЕНЕНИЯ РАСЧЕТОВ К БЮДЖЕТНОЙ СМЕТЕ от 20.01.2023</t>
  </si>
  <si>
    <t>контракты</t>
  </si>
  <si>
    <t>проекты</t>
  </si>
  <si>
    <t>Приобретение огнетушиттелей</t>
  </si>
  <si>
    <t>проект</t>
  </si>
  <si>
    <t xml:space="preserve">Обновление программы "Вижен-Софт" питание </t>
  </si>
  <si>
    <t>Приобретение лакокрасочных материалов</t>
  </si>
  <si>
    <t>классные журналы</t>
  </si>
  <si>
    <t>6 мес</t>
  </si>
  <si>
    <t>водоотведение</t>
  </si>
  <si>
    <t>кредиторка</t>
  </si>
  <si>
    <t>контракты с учетом кредиторки</t>
  </si>
  <si>
    <t>ИЗМЕНЕНИЯ РАСЧЕТОВ К БЮДЖЕТНОЙ СМЕТЕ от 10.03.2023</t>
  </si>
  <si>
    <t>Запчасти для котельной</t>
  </si>
  <si>
    <t>Проезд специалистов для проведение лабораторных исследований (испытаний,измерений)</t>
  </si>
  <si>
    <t>Проведение услуг по акарицидной обработке и энтомологическому обследованию территории</t>
  </si>
  <si>
    <t>Проверка работоспособности наружного противопожарного водопровода</t>
  </si>
  <si>
    <t>Проведение лабораторных исследований (измерение исскуственной освещенности, отбор проб воды)</t>
  </si>
  <si>
    <t>Проведение лабораторных исследований биоматериала от пациентов</t>
  </si>
  <si>
    <t>Проведение лабораторных исследований (отбор проб пищевых продуктов)</t>
  </si>
  <si>
    <t>Оказание медицинских услуг  (анализ кала)</t>
  </si>
  <si>
    <t>ИЗМЕНЕНИЯ РАСЧЕТОВ К БЮДЖЕТНОЙ СМЕТЕ от 28.03.2023</t>
  </si>
  <si>
    <r>
      <t>Источник: иные межбюджетные трансферты</t>
    </r>
    <r>
      <rPr>
        <b/>
        <sz val="10"/>
        <rFont val="Times New Roman"/>
        <family val="1"/>
        <charset val="204"/>
      </rPr>
      <t xml:space="preserve"> (07 01 0110008530)</t>
    </r>
  </si>
  <si>
    <t>Иные межбюджетные трансферты бюджетам муниципальных образований 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операции, по министерству образования Красноярского края в рамках непрограммных расходов отдельных органов исполнительной власти</t>
  </si>
  <si>
    <r>
      <t>Источник: иные межбюджетные трансферты</t>
    </r>
    <r>
      <rPr>
        <b/>
        <sz val="10"/>
        <rFont val="Times New Roman"/>
        <family val="1"/>
        <charset val="204"/>
      </rPr>
      <t xml:space="preserve"> (07 02 0110008530)</t>
    </r>
  </si>
  <si>
    <t>Приобретение огнетушителей</t>
  </si>
  <si>
    <t>Приобретение комплекта оборудования для установки тревожной кнопки</t>
  </si>
  <si>
    <t>ИЗМЕНЕНИЯ РАСЧЕТОВ К БЮДЖЕТНОЙ СМЕТЕ от 10.04.2023</t>
  </si>
  <si>
    <t>Приобретение компрессора</t>
  </si>
  <si>
    <t>Итого по целевой статье 01100l3040</t>
  </si>
  <si>
    <t>Осмотр и испытание наружных маршевых пожарных лестниц</t>
  </si>
  <si>
    <t>ИЗМЕНЕНИЯ РАСЧЕТОВ К БЮДЖЕТНОЙ СМЕТЕ от 10.05.2023</t>
  </si>
  <si>
    <t>Установка тревожной кнопки</t>
  </si>
  <si>
    <t>ИЗМЕНЕНИЯ РАСЧЕТОВ К БЮДЖЕТНОЙ СМЕТЕ от 24.05.2023</t>
  </si>
  <si>
    <t>ИЗМЕНЕНИЯ РАСЧЕТОВ К БЮДЖЕТНОЙ СМЕТЕ от 31.05.2023</t>
  </si>
  <si>
    <r>
      <t>Источник</t>
    </r>
    <r>
      <rPr>
        <b/>
        <sz val="10"/>
        <rFont val="Times New Roman"/>
        <family val="1"/>
        <charset val="204"/>
      </rPr>
      <t>: иные межбюджетные трансферты (0702 0110077450)</t>
    </r>
  </si>
  <si>
    <t>Текущий ремонт кровли здания электрокотельной</t>
  </si>
  <si>
    <t>июня</t>
  </si>
  <si>
    <t>ИЗМЕНЕНИЯ РАСЧЕТОВ К БЮДЖЕТНОЙ СМЕТЕ от 9.06.2023</t>
  </si>
  <si>
    <t>Предоставление иных межбюджетных трансфертов бюджетам муниципальных образований за содействие развитию налогового потенциалав рамках подпрограммы «Развитие дошкольного, общего и дополнительного образования детей» муниципальной программы «Развитие образования Кежемского района»</t>
  </si>
  <si>
    <t>Приобретение программного продукта (лицензия)</t>
  </si>
  <si>
    <t>7</t>
  </si>
  <si>
    <t>22</t>
  </si>
  <si>
    <t>22.06.2023</t>
  </si>
  <si>
    <t>Бюджет муниципального образования Кежемский район (субвенции)</t>
  </si>
  <si>
    <t>01</t>
  </si>
  <si>
    <t>0110075880</t>
  </si>
  <si>
    <t>211020</t>
  </si>
  <si>
    <t>119</t>
  </si>
  <si>
    <t>213000</t>
  </si>
  <si>
    <t>0110074080</t>
  </si>
  <si>
    <t>0110074090</t>
  </si>
  <si>
    <t>03</t>
  </si>
  <si>
    <t>0110075640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</si>
  <si>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</si>
  <si>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</si>
  <si>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ИЗМЕНЕНИЯ РАСЧЕТОВ К БЮДЖЕТНОЙ СМЕТЕ от 22.06.2023</t>
  </si>
</sst>
</file>

<file path=xl/styles.xml><?xml version="1.0" encoding="utf-8"?>
<styleSheet xmlns="http://schemas.openxmlformats.org/spreadsheetml/2006/main">
  <numFmts count="12">
    <numFmt numFmtId="43" formatCode="_-* #,##0.00_р_._-;\-* #,##0.00_р_._-;_-* &quot;-&quot;??_р_._-;_-@_-"/>
    <numFmt numFmtId="164" formatCode="_-* #,##0.00\ _₽_-;\-* #,##0.00\ _₽_-;_-* &quot;-&quot;??\ _₽_-;_-@_-"/>
    <numFmt numFmtId="165" formatCode="_(* #,##0.00_);_(* \(#,##0.00\);_(* &quot;-&quot;??_);_(@_)"/>
    <numFmt numFmtId="166" formatCode="_-* #,##0.00\ _р_._-;\-* #,##0.00\ _р_._-;_-* &quot;-&quot;??\ _р_._-;_-@_-"/>
    <numFmt numFmtId="167" formatCode="[$€-2]\ ###,000_);[Red]\([$€-2]\ ###,000\)"/>
    <numFmt numFmtId="168" formatCode="0.000"/>
    <numFmt numFmtId="169" formatCode="#,##0.000"/>
    <numFmt numFmtId="170" formatCode="#,##0.0"/>
    <numFmt numFmtId="171" formatCode="0.0"/>
    <numFmt numFmtId="172" formatCode="#,##0.00_ ;\-#,##0.00\ "/>
    <numFmt numFmtId="173" formatCode="#,##0.0000"/>
    <numFmt numFmtId="174" formatCode="#,##0_ ;\-#,##0\ 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sz val="10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u/>
      <sz val="10"/>
      <color indexed="12"/>
      <name val="Arial Cyr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sz val="8"/>
      <color theme="3"/>
      <name val="Times New Roman"/>
      <family val="1"/>
      <charset val="204"/>
    </font>
    <font>
      <sz val="10"/>
      <color theme="3"/>
      <name val="Times New Roman"/>
      <family val="1"/>
      <charset val="204"/>
    </font>
    <font>
      <b/>
      <sz val="10"/>
      <color theme="3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6">
    <xf numFmtId="0" fontId="0" fillId="0" borderId="0"/>
    <xf numFmtId="0" fontId="5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3" applyNumberFormat="0" applyAlignment="0" applyProtection="0"/>
    <xf numFmtId="0" fontId="11" fillId="20" borderId="14" applyNumberFormat="0" applyAlignment="0" applyProtection="0"/>
    <xf numFmtId="0" fontId="12" fillId="20" borderId="13" applyNumberFormat="0" applyAlignment="0" applyProtection="0"/>
    <xf numFmtId="0" fontId="13" fillId="0" borderId="15" applyNumberFormat="0" applyFill="0" applyAlignment="0" applyProtection="0"/>
    <xf numFmtId="0" fontId="14" fillId="0" borderId="16" applyNumberFormat="0" applyFill="0" applyAlignment="0" applyProtection="0"/>
    <xf numFmtId="0" fontId="15" fillId="0" borderId="1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7" fillId="21" borderId="19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" fillId="0" borderId="0"/>
    <xf numFmtId="0" fontId="5" fillId="0" borderId="0"/>
    <xf numFmtId="0" fontId="5" fillId="0" borderId="0"/>
    <xf numFmtId="0" fontId="3" fillId="0" borderId="0"/>
    <xf numFmtId="0" fontId="20" fillId="0" borderId="0"/>
    <xf numFmtId="0" fontId="3" fillId="0" borderId="0"/>
    <xf numFmtId="0" fontId="4" fillId="0" borderId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23" borderId="20" applyNumberFormat="0" applyFont="0" applyAlignment="0" applyProtection="0"/>
    <xf numFmtId="0" fontId="20" fillId="23" borderId="20" applyNumberFormat="0" applyFont="0" applyAlignment="0" applyProtection="0"/>
    <xf numFmtId="0" fontId="23" fillId="0" borderId="21" applyNumberFormat="0" applyFill="0" applyAlignment="0" applyProtection="0"/>
    <xf numFmtId="0" fontId="24" fillId="0" borderId="0"/>
    <xf numFmtId="0" fontId="25" fillId="0" borderId="0" applyNumberForma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6" fillId="4" borderId="0" applyNumberFormat="0" applyBorder="0" applyAlignment="0" applyProtection="0"/>
    <xf numFmtId="0" fontId="20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5" fillId="0" borderId="0"/>
    <xf numFmtId="9" fontId="20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</cellStyleXfs>
  <cellXfs count="563">
    <xf numFmtId="0" fontId="0" fillId="0" borderId="0" xfId="0"/>
    <xf numFmtId="0" fontId="28" fillId="0" borderId="0" xfId="1" applyFont="1" applyAlignment="1">
      <alignment horizontal="center"/>
    </xf>
    <xf numFmtId="0" fontId="28" fillId="0" borderId="2" xfId="1" applyFont="1" applyBorder="1" applyAlignment="1">
      <alignment horizontal="center" vertical="center"/>
    </xf>
    <xf numFmtId="0" fontId="28" fillId="0" borderId="3" xfId="1" applyFont="1" applyBorder="1" applyAlignment="1">
      <alignment horizontal="center" vertical="center"/>
    </xf>
    <xf numFmtId="0" fontId="28" fillId="0" borderId="3" xfId="1" applyFont="1" applyBorder="1" applyAlignment="1">
      <alignment horizontal="right" vertical="center"/>
    </xf>
    <xf numFmtId="0" fontId="28" fillId="0" borderId="3" xfId="1" applyFont="1" applyBorder="1" applyAlignment="1">
      <alignment horizontal="left" vertical="center"/>
    </xf>
    <xf numFmtId="0" fontId="28" fillId="0" borderId="4" xfId="1" applyFont="1" applyBorder="1" applyAlignment="1">
      <alignment horizontal="center" vertical="center"/>
    </xf>
    <xf numFmtId="0" fontId="28" fillId="0" borderId="0" xfId="1" applyFont="1" applyAlignment="1">
      <alignment horizontal="left"/>
    </xf>
    <xf numFmtId="0" fontId="28" fillId="0" borderId="0" xfId="1" applyFont="1" applyAlignment="1">
      <alignment horizontal="right"/>
    </xf>
    <xf numFmtId="0" fontId="29" fillId="0" borderId="0" xfId="49" applyNumberFormat="1" applyFont="1" applyFill="1" applyBorder="1" applyAlignment="1" applyProtection="1">
      <alignment horizontal="center" vertical="center"/>
    </xf>
    <xf numFmtId="0" fontId="29" fillId="0" borderId="0" xfId="49" applyNumberFormat="1" applyFont="1" applyFill="1" applyBorder="1" applyAlignment="1" applyProtection="1">
      <alignment vertical="center"/>
    </xf>
    <xf numFmtId="4" fontId="29" fillId="0" borderId="0" xfId="49" applyNumberFormat="1" applyFont="1" applyFill="1" applyBorder="1" applyAlignment="1" applyProtection="1">
      <alignment horizontal="right" vertical="center"/>
    </xf>
    <xf numFmtId="0" fontId="6" fillId="0" borderId="0" xfId="67" applyFont="1" applyAlignment="1">
      <alignment horizontal="center"/>
    </xf>
    <xf numFmtId="0" fontId="29" fillId="0" borderId="0" xfId="67" applyFont="1"/>
    <xf numFmtId="0" fontId="30" fillId="0" borderId="0" xfId="49" applyNumberFormat="1" applyFont="1" applyFill="1" applyBorder="1" applyAlignment="1" applyProtection="1">
      <alignment horizontal="center" vertical="center"/>
    </xf>
    <xf numFmtId="0" fontId="29" fillId="0" borderId="0" xfId="49" applyFont="1" applyAlignment="1">
      <alignment horizontal="right" vertical="center"/>
    </xf>
    <xf numFmtId="0" fontId="29" fillId="0" borderId="0" xfId="49" applyNumberFormat="1" applyFont="1" applyFill="1" applyBorder="1" applyAlignment="1" applyProtection="1">
      <alignment vertical="top"/>
    </xf>
    <xf numFmtId="4" fontId="29" fillId="0" borderId="0" xfId="49" applyNumberFormat="1" applyFont="1" applyFill="1" applyBorder="1" applyAlignment="1" applyProtection="1">
      <alignment horizontal="right" vertical="top"/>
    </xf>
    <xf numFmtId="0" fontId="29" fillId="0" borderId="7" xfId="49" applyNumberFormat="1" applyFont="1" applyFill="1" applyBorder="1" applyAlignment="1" applyProtection="1">
      <alignment horizontal="center" vertical="top" wrapText="1"/>
    </xf>
    <xf numFmtId="0" fontId="29" fillId="0" borderId="7" xfId="49" applyNumberFormat="1" applyFont="1" applyFill="1" applyBorder="1" applyAlignment="1" applyProtection="1">
      <alignment horizontal="center" vertical="center"/>
    </xf>
    <xf numFmtId="0" fontId="29" fillId="0" borderId="7" xfId="49" applyNumberFormat="1" applyFont="1" applyFill="1" applyBorder="1" applyAlignment="1" applyProtection="1">
      <alignment horizontal="center" vertical="center" wrapText="1"/>
    </xf>
    <xf numFmtId="4" fontId="29" fillId="0" borderId="7" xfId="49" applyNumberFormat="1" applyFont="1" applyFill="1" applyBorder="1" applyAlignment="1" applyProtection="1">
      <alignment horizontal="center" vertical="center" wrapText="1"/>
    </xf>
    <xf numFmtId="0" fontId="29" fillId="0" borderId="7" xfId="49" applyNumberFormat="1" applyFont="1" applyFill="1" applyBorder="1" applyAlignment="1" applyProtection="1">
      <alignment horizontal="center" vertical="top"/>
    </xf>
    <xf numFmtId="0" fontId="29" fillId="0" borderId="7" xfId="49" applyNumberFormat="1" applyFont="1" applyFill="1" applyBorder="1" applyAlignment="1" applyProtection="1">
      <alignment horizontal="left" vertical="top" indent="2"/>
    </xf>
    <xf numFmtId="3" fontId="29" fillId="0" borderId="7" xfId="49" applyNumberFormat="1" applyFont="1" applyFill="1" applyBorder="1" applyAlignment="1" applyProtection="1">
      <alignment horizontal="center" vertical="top"/>
    </xf>
    <xf numFmtId="0" fontId="29" fillId="0" borderId="7" xfId="49" applyNumberFormat="1" applyFont="1" applyFill="1" applyBorder="1" applyAlignment="1" applyProtection="1">
      <alignment horizontal="left" vertical="top" wrapText="1"/>
    </xf>
    <xf numFmtId="0" fontId="29" fillId="0" borderId="7" xfId="49" applyNumberFormat="1" applyFont="1" applyFill="1" applyBorder="1" applyAlignment="1" applyProtection="1">
      <alignment horizontal="right" vertical="center"/>
    </xf>
    <xf numFmtId="1" fontId="29" fillId="0" borderId="7" xfId="49" applyNumberFormat="1" applyFont="1" applyFill="1" applyBorder="1" applyAlignment="1" applyProtection="1">
      <alignment vertical="center"/>
    </xf>
    <xf numFmtId="4" fontId="29" fillId="0" borderId="7" xfId="49" applyNumberFormat="1" applyFont="1" applyFill="1" applyBorder="1" applyAlignment="1" applyProtection="1">
      <alignment horizontal="right" vertical="center"/>
    </xf>
    <xf numFmtId="0" fontId="29" fillId="0" borderId="7" xfId="49" applyNumberFormat="1" applyFont="1" applyFill="1" applyBorder="1" applyAlignment="1" applyProtection="1">
      <alignment vertical="top"/>
    </xf>
    <xf numFmtId="0" fontId="29" fillId="0" borderId="7" xfId="49" applyNumberFormat="1" applyFont="1" applyFill="1" applyBorder="1" applyAlignment="1" applyProtection="1">
      <alignment horizontal="left" vertical="top"/>
    </xf>
    <xf numFmtId="168" fontId="29" fillId="0" borderId="7" xfId="49" applyNumberFormat="1" applyFont="1" applyFill="1" applyBorder="1" applyAlignment="1" applyProtection="1">
      <alignment vertical="center"/>
    </xf>
    <xf numFmtId="0" fontId="30" fillId="0" borderId="7" xfId="49" applyNumberFormat="1" applyFont="1" applyFill="1" applyBorder="1" applyAlignment="1" applyProtection="1">
      <alignment horizontal="left" vertical="center" wrapText="1"/>
    </xf>
    <xf numFmtId="1" fontId="29" fillId="0" borderId="7" xfId="49" applyNumberFormat="1" applyFont="1" applyFill="1" applyBorder="1" applyAlignment="1" applyProtection="1">
      <alignment horizontal="center" vertical="center"/>
    </xf>
    <xf numFmtId="0" fontId="30" fillId="24" borderId="7" xfId="49" applyNumberFormat="1" applyFont="1" applyFill="1" applyBorder="1" applyAlignment="1" applyProtection="1">
      <alignment horizontal="left" vertical="top"/>
    </xf>
    <xf numFmtId="0" fontId="29" fillId="24" borderId="7" xfId="49" applyNumberFormat="1" applyFont="1" applyFill="1" applyBorder="1" applyAlignment="1" applyProtection="1">
      <alignment horizontal="left" vertical="top"/>
    </xf>
    <xf numFmtId="168" fontId="29" fillId="24" borderId="7" xfId="49" applyNumberFormat="1" applyFont="1" applyFill="1" applyBorder="1" applyAlignment="1" applyProtection="1">
      <alignment vertical="center"/>
    </xf>
    <xf numFmtId="1" fontId="29" fillId="24" borderId="7" xfId="49" applyNumberFormat="1" applyFont="1" applyFill="1" applyBorder="1" applyAlignment="1" applyProtection="1">
      <alignment vertical="center"/>
    </xf>
    <xf numFmtId="4" fontId="30" fillId="24" borderId="7" xfId="49" applyNumberFormat="1" applyFont="1" applyFill="1" applyBorder="1" applyAlignment="1" applyProtection="1">
      <alignment horizontal="right" vertical="center"/>
    </xf>
    <xf numFmtId="169" fontId="6" fillId="0" borderId="0" xfId="67" applyNumberFormat="1" applyFont="1" applyAlignment="1">
      <alignment horizontal="center"/>
    </xf>
    <xf numFmtId="168" fontId="29" fillId="0" borderId="0" xfId="67" applyNumberFormat="1" applyFont="1"/>
    <xf numFmtId="0" fontId="30" fillId="0" borderId="7" xfId="49" applyNumberFormat="1" applyFont="1" applyFill="1" applyBorder="1" applyAlignment="1" applyProtection="1">
      <alignment horizontal="center" vertical="top"/>
    </xf>
    <xf numFmtId="0" fontId="30" fillId="0" borderId="7" xfId="49" applyNumberFormat="1" applyFont="1" applyFill="1" applyBorder="1" applyAlignment="1" applyProtection="1">
      <alignment horizontal="left" vertical="top"/>
    </xf>
    <xf numFmtId="0" fontId="29" fillId="0" borderId="7" xfId="49" applyNumberFormat="1" applyFont="1" applyFill="1" applyBorder="1" applyAlignment="1" applyProtection="1">
      <alignment horizontal="center"/>
    </xf>
    <xf numFmtId="3" fontId="29" fillId="0" borderId="7" xfId="49" applyNumberFormat="1" applyFont="1" applyFill="1" applyBorder="1" applyAlignment="1" applyProtection="1">
      <alignment horizontal="center" vertical="center"/>
    </xf>
    <xf numFmtId="170" fontId="29" fillId="0" borderId="7" xfId="49" applyNumberFormat="1" applyFont="1" applyFill="1" applyBorder="1" applyAlignment="1" applyProtection="1">
      <alignment vertical="center"/>
    </xf>
    <xf numFmtId="0" fontId="30" fillId="24" borderId="7" xfId="49" applyNumberFormat="1" applyFont="1" applyFill="1" applyBorder="1" applyAlignment="1" applyProtection="1">
      <alignment horizontal="left"/>
    </xf>
    <xf numFmtId="169" fontId="29" fillId="24" borderId="7" xfId="49" applyNumberFormat="1" applyFont="1" applyFill="1" applyBorder="1" applyAlignment="1" applyProtection="1">
      <alignment vertical="center"/>
    </xf>
    <xf numFmtId="0" fontId="29" fillId="0" borderId="7" xfId="49" applyNumberFormat="1" applyFont="1" applyFill="1" applyBorder="1" applyAlignment="1" applyProtection="1">
      <alignment vertical="center"/>
    </xf>
    <xf numFmtId="0" fontId="30" fillId="0" borderId="7" xfId="49" applyNumberFormat="1" applyFont="1" applyFill="1" applyBorder="1" applyAlignment="1" applyProtection="1">
      <alignment horizontal="center" vertical="center"/>
    </xf>
    <xf numFmtId="49" fontId="30" fillId="0" borderId="7" xfId="49" applyNumberFormat="1" applyFont="1" applyFill="1" applyBorder="1" applyAlignment="1" applyProtection="1">
      <alignment vertical="center" wrapText="1"/>
    </xf>
    <xf numFmtId="49" fontId="29" fillId="0" borderId="7" xfId="49" applyNumberFormat="1" applyFont="1" applyFill="1" applyBorder="1" applyAlignment="1" applyProtection="1">
      <alignment horizontal="center" vertical="center" wrapText="1"/>
    </xf>
    <xf numFmtId="0" fontId="30" fillId="0" borderId="7" xfId="49" applyNumberFormat="1" applyFont="1" applyFill="1" applyBorder="1" applyAlignment="1" applyProtection="1">
      <alignment horizontal="left" vertical="center"/>
    </xf>
    <xf numFmtId="0" fontId="30" fillId="0" borderId="7" xfId="49" applyNumberFormat="1" applyFont="1" applyFill="1" applyBorder="1" applyAlignment="1" applyProtection="1">
      <alignment vertical="center"/>
    </xf>
    <xf numFmtId="4" fontId="30" fillId="25" borderId="7" xfId="49" applyNumberFormat="1" applyFont="1" applyFill="1" applyBorder="1" applyAlignment="1" applyProtection="1">
      <alignment horizontal="right" vertical="center"/>
    </xf>
    <xf numFmtId="49" fontId="29" fillId="0" borderId="7" xfId="49" applyNumberFormat="1" applyFont="1" applyFill="1" applyBorder="1" applyAlignment="1" applyProtection="1">
      <alignment vertical="center" wrapText="1"/>
    </xf>
    <xf numFmtId="4" fontId="29" fillId="0" borderId="7" xfId="49" applyNumberFormat="1" applyFont="1" applyFill="1" applyBorder="1" applyAlignment="1" applyProtection="1">
      <alignment horizontal="center" vertical="center"/>
    </xf>
    <xf numFmtId="4" fontId="29" fillId="25" borderId="7" xfId="49" applyNumberFormat="1" applyFont="1" applyFill="1" applyBorder="1" applyAlignment="1" applyProtection="1">
      <alignment horizontal="right" vertical="center"/>
    </xf>
    <xf numFmtId="0" fontId="29" fillId="24" borderId="7" xfId="49" applyNumberFormat="1" applyFont="1" applyFill="1" applyBorder="1" applyAlignment="1" applyProtection="1">
      <alignment horizontal="center" vertical="center"/>
    </xf>
    <xf numFmtId="49" fontId="30" fillId="24" borderId="7" xfId="49" applyNumberFormat="1" applyFont="1" applyFill="1" applyBorder="1" applyAlignment="1" applyProtection="1">
      <alignment vertical="center" wrapText="1"/>
    </xf>
    <xf numFmtId="49" fontId="29" fillId="24" borderId="7" xfId="49" applyNumberFormat="1" applyFont="1" applyFill="1" applyBorder="1" applyAlignment="1" applyProtection="1">
      <alignment vertical="center" wrapText="1"/>
    </xf>
    <xf numFmtId="0" fontId="29" fillId="24" borderId="7" xfId="49" applyNumberFormat="1" applyFont="1" applyFill="1" applyBorder="1" applyAlignment="1" applyProtection="1">
      <alignment vertical="center"/>
    </xf>
    <xf numFmtId="4" fontId="29" fillId="24" borderId="7" xfId="49" applyNumberFormat="1" applyFont="1" applyFill="1" applyBorder="1" applyAlignment="1" applyProtection="1">
      <alignment horizontal="center" vertical="center"/>
    </xf>
    <xf numFmtId="49" fontId="30" fillId="0" borderId="0" xfId="49" applyNumberFormat="1" applyFont="1" applyFill="1" applyBorder="1" applyAlignment="1" applyProtection="1">
      <alignment vertical="center" wrapText="1"/>
    </xf>
    <xf numFmtId="49" fontId="29" fillId="0" borderId="0" xfId="49" applyNumberFormat="1" applyFont="1" applyFill="1" applyBorder="1" applyAlignment="1" applyProtection="1">
      <alignment vertical="center" wrapText="1"/>
    </xf>
    <xf numFmtId="4" fontId="29" fillId="0" borderId="0" xfId="49" applyNumberFormat="1" applyFont="1" applyFill="1" applyBorder="1" applyAlignment="1" applyProtection="1">
      <alignment horizontal="center" vertical="center"/>
    </xf>
    <xf numFmtId="4" fontId="30" fillId="0" borderId="0" xfId="49" applyNumberFormat="1" applyFont="1" applyFill="1" applyBorder="1" applyAlignment="1" applyProtection="1">
      <alignment horizontal="right" vertical="center"/>
    </xf>
    <xf numFmtId="0" fontId="6" fillId="0" borderId="0" xfId="67" applyFont="1" applyFill="1" applyAlignment="1">
      <alignment horizontal="center"/>
    </xf>
    <xf numFmtId="0" fontId="29" fillId="0" borderId="0" xfId="67" applyFont="1" applyFill="1"/>
    <xf numFmtId="0" fontId="30" fillId="0" borderId="0" xfId="49" applyNumberFormat="1" applyFont="1" applyFill="1" applyBorder="1" applyAlignment="1" applyProtection="1">
      <alignment vertical="center"/>
    </xf>
    <xf numFmtId="49" fontId="29" fillId="0" borderId="0" xfId="49" applyNumberFormat="1" applyFont="1" applyFill="1" applyBorder="1" applyAlignment="1" applyProtection="1">
      <alignment vertical="center"/>
    </xf>
    <xf numFmtId="49" fontId="29" fillId="0" borderId="7" xfId="49" applyNumberFormat="1" applyFont="1" applyFill="1" applyBorder="1" applyAlignment="1" applyProtection="1">
      <alignment horizontal="left" vertical="center" wrapText="1"/>
    </xf>
    <xf numFmtId="2" fontId="29" fillId="0" borderId="7" xfId="49" applyNumberFormat="1" applyFont="1" applyFill="1" applyBorder="1" applyAlignment="1" applyProtection="1">
      <alignment horizontal="center" vertical="center"/>
    </xf>
    <xf numFmtId="49" fontId="30" fillId="24" borderId="7" xfId="49" applyNumberFormat="1" applyFont="1" applyFill="1" applyBorder="1" applyAlignment="1" applyProtection="1">
      <alignment horizontal="left" vertical="center" wrapText="1"/>
    </xf>
    <xf numFmtId="0" fontId="29" fillId="24" borderId="7" xfId="67" applyFont="1" applyFill="1" applyBorder="1" applyAlignment="1">
      <alignment vertical="center" wrapText="1"/>
    </xf>
    <xf numFmtId="4" fontId="30" fillId="24" borderId="7" xfId="67" applyNumberFormat="1" applyFont="1" applyFill="1" applyBorder="1" applyAlignment="1">
      <alignment horizontal="right" vertical="center" wrapText="1"/>
    </xf>
    <xf numFmtId="0" fontId="29" fillId="0" borderId="0" xfId="49" applyNumberFormat="1" applyFont="1" applyFill="1" applyBorder="1" applyAlignment="1" applyProtection="1">
      <alignment horizontal="left" vertical="center" indent="2"/>
    </xf>
    <xf numFmtId="2" fontId="29" fillId="0" borderId="0" xfId="49" applyNumberFormat="1" applyFont="1" applyFill="1" applyBorder="1" applyAlignment="1" applyProtection="1">
      <alignment horizontal="center" vertical="center"/>
    </xf>
    <xf numFmtId="4" fontId="29" fillId="0" borderId="0" xfId="49" applyNumberFormat="1" applyFont="1" applyFill="1" applyBorder="1" applyAlignment="1" applyProtection="1">
      <alignment horizontal="right" vertical="center" wrapText="1"/>
    </xf>
    <xf numFmtId="0" fontId="28" fillId="0" borderId="7" xfId="49" applyNumberFormat="1" applyFont="1" applyFill="1" applyBorder="1" applyAlignment="1" applyProtection="1">
      <alignment horizontal="center" vertical="center" wrapText="1"/>
    </xf>
    <xf numFmtId="0" fontId="28" fillId="0" borderId="7" xfId="49" applyNumberFormat="1" applyFont="1" applyFill="1" applyBorder="1" applyAlignment="1" applyProtection="1">
      <alignment horizontal="center" vertical="center"/>
    </xf>
    <xf numFmtId="4" fontId="28" fillId="0" borderId="7" xfId="49" applyNumberFormat="1" applyFont="1" applyFill="1" applyBorder="1" applyAlignment="1" applyProtection="1">
      <alignment horizontal="center" vertical="center" wrapText="1"/>
    </xf>
    <xf numFmtId="49" fontId="28" fillId="0" borderId="7" xfId="49" applyNumberFormat="1" applyFont="1" applyFill="1" applyBorder="1" applyAlignment="1" applyProtection="1">
      <alignment horizontal="center" vertical="center"/>
    </xf>
    <xf numFmtId="0" fontId="29" fillId="0" borderId="7" xfId="67" applyFont="1" applyBorder="1" applyAlignment="1">
      <alignment vertical="center" wrapText="1"/>
    </xf>
    <xf numFmtId="0" fontId="30" fillId="24" borderId="7" xfId="49" applyNumberFormat="1" applyFont="1" applyFill="1" applyBorder="1" applyAlignment="1" applyProtection="1">
      <alignment horizontal="center" vertical="center"/>
    </xf>
    <xf numFmtId="49" fontId="30" fillId="24" borderId="7" xfId="49" applyNumberFormat="1" applyFont="1" applyFill="1" applyBorder="1" applyAlignment="1" applyProtection="1">
      <alignment horizontal="left" vertical="center"/>
    </xf>
    <xf numFmtId="0" fontId="29" fillId="24" borderId="7" xfId="49" applyNumberFormat="1" applyFont="1" applyFill="1" applyBorder="1" applyAlignment="1" applyProtection="1">
      <alignment horizontal="left" vertical="center"/>
    </xf>
    <xf numFmtId="3" fontId="29" fillId="24" borderId="7" xfId="49" applyNumberFormat="1" applyFont="1" applyFill="1" applyBorder="1" applyAlignment="1" applyProtection="1">
      <alignment vertical="center"/>
    </xf>
    <xf numFmtId="0" fontId="30" fillId="0" borderId="22" xfId="49" applyNumberFormat="1" applyFont="1" applyFill="1" applyBorder="1" applyAlignment="1" applyProtection="1">
      <alignment horizontal="center" vertical="center"/>
    </xf>
    <xf numFmtId="0" fontId="29" fillId="0" borderId="22" xfId="49" applyNumberFormat="1" applyFont="1" applyFill="1" applyBorder="1" applyAlignment="1" applyProtection="1">
      <alignment horizontal="left" vertical="center"/>
    </xf>
    <xf numFmtId="0" fontId="29" fillId="0" borderId="22" xfId="49" applyNumberFormat="1" applyFont="1" applyFill="1" applyBorder="1" applyAlignment="1" applyProtection="1">
      <alignment vertical="center"/>
    </xf>
    <xf numFmtId="3" fontId="29" fillId="0" borderId="22" xfId="49" applyNumberFormat="1" applyFont="1" applyFill="1" applyBorder="1" applyAlignment="1" applyProtection="1">
      <alignment vertical="center"/>
    </xf>
    <xf numFmtId="4" fontId="30" fillId="0" borderId="22" xfId="49" applyNumberFormat="1" applyFont="1" applyFill="1" applyBorder="1" applyAlignment="1" applyProtection="1">
      <alignment horizontal="right" vertical="center"/>
    </xf>
    <xf numFmtId="0" fontId="29" fillId="0" borderId="0" xfId="49" applyNumberFormat="1" applyFont="1" applyFill="1" applyBorder="1" applyAlignment="1" applyProtection="1">
      <alignment horizontal="left" vertical="center"/>
    </xf>
    <xf numFmtId="3" fontId="29" fillId="0" borderId="0" xfId="49" applyNumberFormat="1" applyFont="1" applyFill="1" applyBorder="1" applyAlignment="1" applyProtection="1">
      <alignment vertical="center"/>
    </xf>
    <xf numFmtId="0" fontId="30" fillId="0" borderId="0" xfId="49" applyNumberFormat="1" applyFont="1" applyFill="1" applyBorder="1" applyAlignment="1" applyProtection="1">
      <alignment horizontal="left" vertical="center" wrapText="1"/>
    </xf>
    <xf numFmtId="3" fontId="29" fillId="0" borderId="0" xfId="49" applyNumberFormat="1" applyFont="1" applyFill="1" applyBorder="1" applyAlignment="1" applyProtection="1">
      <alignment horizontal="center" vertical="center"/>
    </xf>
    <xf numFmtId="4" fontId="30" fillId="26" borderId="0" xfId="49" applyNumberFormat="1" applyFont="1" applyFill="1" applyBorder="1" applyAlignment="1" applyProtection="1">
      <alignment horizontal="right" vertical="center"/>
    </xf>
    <xf numFmtId="49" fontId="29" fillId="26" borderId="7" xfId="49" applyNumberFormat="1" applyFont="1" applyFill="1" applyBorder="1" applyAlignment="1" applyProtection="1">
      <alignment horizontal="left" vertical="center" wrapText="1"/>
    </xf>
    <xf numFmtId="49" fontId="29" fillId="26" borderId="7" xfId="49" applyNumberFormat="1" applyFont="1" applyFill="1" applyBorder="1" applyAlignment="1" applyProtection="1">
      <alignment horizontal="center" vertical="center" wrapText="1"/>
    </xf>
    <xf numFmtId="166" fontId="29" fillId="0" borderId="7" xfId="54" applyFont="1" applyFill="1" applyBorder="1" applyAlignment="1" applyProtection="1">
      <alignment horizontal="center" vertical="center"/>
    </xf>
    <xf numFmtId="0" fontId="30" fillId="24" borderId="7" xfId="49" applyNumberFormat="1" applyFont="1" applyFill="1" applyBorder="1" applyAlignment="1" applyProtection="1">
      <alignment vertical="center"/>
    </xf>
    <xf numFmtId="0" fontId="6" fillId="0" borderId="0" xfId="67" applyFont="1" applyBorder="1" applyAlignment="1">
      <alignment horizontal="center"/>
    </xf>
    <xf numFmtId="0" fontId="29" fillId="0" borderId="0" xfId="67" applyFont="1" applyBorder="1"/>
    <xf numFmtId="0" fontId="29" fillId="0" borderId="7" xfId="49" applyNumberFormat="1" applyFont="1" applyFill="1" applyBorder="1" applyAlignment="1" applyProtection="1">
      <alignment vertical="center" wrapText="1"/>
    </xf>
    <xf numFmtId="49" fontId="30" fillId="0" borderId="7" xfId="49" applyNumberFormat="1" applyFont="1" applyFill="1" applyBorder="1" applyAlignment="1" applyProtection="1">
      <alignment horizontal="left" vertical="center" wrapText="1"/>
    </xf>
    <xf numFmtId="166" fontId="29" fillId="0" borderId="7" xfId="57" applyNumberFormat="1" applyFont="1" applyFill="1" applyBorder="1" applyAlignment="1" applyProtection="1">
      <alignment vertical="center"/>
    </xf>
    <xf numFmtId="1" fontId="29" fillId="0" borderId="7" xfId="67" applyNumberFormat="1" applyFont="1" applyFill="1" applyBorder="1" applyAlignment="1">
      <alignment horizontal="center" vertical="center" wrapText="1"/>
    </xf>
    <xf numFmtId="0" fontId="29" fillId="0" borderId="7" xfId="1" applyFont="1" applyFill="1" applyBorder="1" applyAlignment="1">
      <alignment horizontal="center" vertical="center" wrapText="1"/>
    </xf>
    <xf numFmtId="0" fontId="29" fillId="0" borderId="7" xfId="1" applyFont="1" applyFill="1" applyBorder="1" applyAlignment="1">
      <alignment horizontal="left" vertical="center" wrapText="1"/>
    </xf>
    <xf numFmtId="0" fontId="29" fillId="0" borderId="7" xfId="67" applyFont="1" applyFill="1" applyBorder="1" applyAlignment="1">
      <alignment horizontal="center" vertical="center" wrapText="1"/>
    </xf>
    <xf numFmtId="171" fontId="29" fillId="0" borderId="7" xfId="67" applyNumberFormat="1" applyFont="1" applyFill="1" applyBorder="1" applyAlignment="1">
      <alignment horizontal="center" vertical="center" wrapText="1"/>
    </xf>
    <xf numFmtId="0" fontId="30" fillId="0" borderId="0" xfId="67" applyFont="1" applyFill="1"/>
    <xf numFmtId="172" fontId="30" fillId="0" borderId="7" xfId="54" applyNumberFormat="1" applyFont="1" applyFill="1" applyBorder="1" applyAlignment="1" applyProtection="1">
      <alignment vertical="center"/>
    </xf>
    <xf numFmtId="0" fontId="29" fillId="0" borderId="11" xfId="49" applyNumberFormat="1" applyFont="1" applyFill="1" applyBorder="1" applyAlignment="1" applyProtection="1">
      <alignment vertical="center"/>
    </xf>
    <xf numFmtId="0" fontId="29" fillId="0" borderId="7" xfId="67" applyFont="1" applyBorder="1"/>
    <xf numFmtId="0" fontId="29" fillId="0" borderId="12" xfId="49" applyNumberFormat="1" applyFont="1" applyFill="1" applyBorder="1" applyAlignment="1" applyProtection="1">
      <alignment horizontal="center" vertical="center"/>
    </xf>
    <xf numFmtId="2" fontId="29" fillId="0" borderId="7" xfId="49" applyNumberFormat="1" applyFont="1" applyFill="1" applyBorder="1" applyAlignment="1" applyProtection="1">
      <alignment horizontal="right" vertical="center"/>
    </xf>
    <xf numFmtId="49" fontId="29" fillId="0" borderId="11" xfId="49" applyNumberFormat="1" applyFont="1" applyFill="1" applyBorder="1" applyAlignment="1" applyProtection="1">
      <alignment vertical="center"/>
    </xf>
    <xf numFmtId="2" fontId="29" fillId="0" borderId="11" xfId="49" applyNumberFormat="1" applyFont="1" applyFill="1" applyBorder="1" applyAlignment="1" applyProtection="1">
      <alignment horizontal="center" vertical="center"/>
    </xf>
    <xf numFmtId="49" fontId="29" fillId="0" borderId="8" xfId="49" applyNumberFormat="1" applyFont="1" applyFill="1" applyBorder="1" applyAlignment="1" applyProtection="1">
      <alignment vertical="center"/>
    </xf>
    <xf numFmtId="4" fontId="29" fillId="0" borderId="11" xfId="49" applyNumberFormat="1" applyFont="1" applyFill="1" applyBorder="1" applyAlignment="1" applyProtection="1">
      <alignment horizontal="center" vertical="center"/>
    </xf>
    <xf numFmtId="49" fontId="30" fillId="0" borderId="7" xfId="49" applyNumberFormat="1" applyFont="1" applyFill="1" applyBorder="1" applyAlignment="1" applyProtection="1">
      <alignment horizontal="left" vertical="center"/>
    </xf>
    <xf numFmtId="49" fontId="29" fillId="0" borderId="7" xfId="49" applyNumberFormat="1" applyFont="1" applyFill="1" applyBorder="1" applyAlignment="1" applyProtection="1">
      <alignment horizontal="center" vertical="center"/>
    </xf>
    <xf numFmtId="0" fontId="30" fillId="0" borderId="7" xfId="67" applyFont="1" applyBorder="1" applyAlignment="1">
      <alignment horizontal="center"/>
    </xf>
    <xf numFmtId="3" fontId="29" fillId="0" borderId="7" xfId="49" applyNumberFormat="1" applyFont="1" applyFill="1" applyBorder="1" applyAlignment="1" applyProtection="1">
      <alignment vertical="center"/>
    </xf>
    <xf numFmtId="0" fontId="29" fillId="0" borderId="0" xfId="67" applyFont="1" applyAlignment="1">
      <alignment horizontal="center"/>
    </xf>
    <xf numFmtId="49" fontId="29" fillId="0" borderId="11" xfId="49" applyNumberFormat="1" applyFont="1" applyFill="1" applyBorder="1" applyAlignment="1" applyProtection="1">
      <alignment horizontal="left" vertical="center"/>
    </xf>
    <xf numFmtId="3" fontId="29" fillId="0" borderId="11" xfId="49" applyNumberFormat="1" applyFont="1" applyFill="1" applyBorder="1" applyAlignment="1" applyProtection="1">
      <alignment horizontal="center" vertical="center"/>
    </xf>
    <xf numFmtId="4" fontId="29" fillId="25" borderId="7" xfId="57" applyNumberFormat="1" applyFont="1" applyFill="1" applyBorder="1" applyAlignment="1" applyProtection="1">
      <alignment horizontal="right" vertical="center"/>
    </xf>
    <xf numFmtId="49" fontId="29" fillId="0" borderId="11" xfId="49" applyNumberFormat="1" applyFont="1" applyFill="1" applyBorder="1" applyAlignment="1" applyProtection="1">
      <alignment horizontal="left" vertical="center" wrapText="1"/>
    </xf>
    <xf numFmtId="49" fontId="30" fillId="0" borderId="11" xfId="49" applyNumberFormat="1" applyFont="1" applyFill="1" applyBorder="1" applyAlignment="1" applyProtection="1">
      <alignment horizontal="left" vertical="center" wrapText="1"/>
    </xf>
    <xf numFmtId="4" fontId="30" fillId="25" borderId="7" xfId="57" applyNumberFormat="1" applyFont="1" applyFill="1" applyBorder="1" applyAlignment="1" applyProtection="1">
      <alignment horizontal="right" vertical="center"/>
    </xf>
    <xf numFmtId="4" fontId="30" fillId="24" borderId="7" xfId="54" applyNumberFormat="1" applyFont="1" applyFill="1" applyBorder="1" applyAlignment="1" applyProtection="1">
      <alignment horizontal="right" vertical="center"/>
    </xf>
    <xf numFmtId="0" fontId="30" fillId="0" borderId="0" xfId="67" applyFont="1" applyBorder="1"/>
    <xf numFmtId="0" fontId="29" fillId="0" borderId="0" xfId="67" applyFont="1" applyBorder="1" applyAlignment="1"/>
    <xf numFmtId="4" fontId="30" fillId="0" borderId="0" xfId="67" applyNumberFormat="1" applyFont="1" applyBorder="1" applyAlignment="1">
      <alignment horizontal="right"/>
    </xf>
    <xf numFmtId="0" fontId="29" fillId="0" borderId="0" xfId="67" applyFont="1" applyAlignment="1"/>
    <xf numFmtId="4" fontId="29" fillId="0" borderId="0" xfId="67" applyNumberFormat="1" applyFont="1" applyAlignment="1">
      <alignment horizontal="right"/>
    </xf>
    <xf numFmtId="0" fontId="29" fillId="0" borderId="0" xfId="49" applyFont="1" applyAlignment="1">
      <alignment horizontal="center" vertical="center" wrapText="1"/>
    </xf>
    <xf numFmtId="0" fontId="30" fillId="24" borderId="7" xfId="49" applyNumberFormat="1" applyFont="1" applyFill="1" applyBorder="1" applyAlignment="1" applyProtection="1">
      <alignment horizontal="left" vertical="center"/>
    </xf>
    <xf numFmtId="4" fontId="29" fillId="25" borderId="12" xfId="49" applyNumberFormat="1" applyFont="1" applyFill="1" applyBorder="1" applyAlignment="1" applyProtection="1">
      <alignment horizontal="right" vertical="center"/>
    </xf>
    <xf numFmtId="0" fontId="30" fillId="0" borderId="7" xfId="49" applyNumberFormat="1" applyFont="1" applyFill="1" applyBorder="1" applyAlignment="1" applyProtection="1">
      <alignment horizontal="center" vertical="center" wrapText="1"/>
    </xf>
    <xf numFmtId="49" fontId="30" fillId="0" borderId="11" xfId="49" applyNumberFormat="1" applyFont="1" applyFill="1" applyBorder="1" applyAlignment="1" applyProtection="1">
      <alignment vertical="center" wrapText="1"/>
    </xf>
    <xf numFmtId="170" fontId="29" fillId="0" borderId="7" xfId="49" applyNumberFormat="1" applyFont="1" applyFill="1" applyBorder="1" applyAlignment="1" applyProtection="1">
      <alignment horizontal="center" vertical="center"/>
    </xf>
    <xf numFmtId="0" fontId="29" fillId="0" borderId="4" xfId="49" applyNumberFormat="1" applyFont="1" applyFill="1" applyBorder="1" applyAlignment="1" applyProtection="1">
      <alignment horizontal="center" vertical="center"/>
    </xf>
    <xf numFmtId="49" fontId="29" fillId="0" borderId="8" xfId="49" applyNumberFormat="1" applyFont="1" applyFill="1" applyBorder="1" applyAlignment="1" applyProtection="1">
      <alignment horizontal="left" vertical="center"/>
    </xf>
    <xf numFmtId="168" fontId="30" fillId="0" borderId="0" xfId="67" applyNumberFormat="1" applyFont="1" applyFill="1" applyBorder="1" applyAlignment="1"/>
    <xf numFmtId="49" fontId="30" fillId="0" borderId="7" xfId="49" applyNumberFormat="1" applyFont="1" applyFill="1" applyBorder="1" applyAlignment="1" applyProtection="1">
      <alignment horizontal="center" vertical="center"/>
    </xf>
    <xf numFmtId="0" fontId="30" fillId="0" borderId="12" xfId="49" applyNumberFormat="1" applyFont="1" applyFill="1" applyBorder="1" applyAlignment="1" applyProtection="1">
      <alignment horizontal="center" vertical="center"/>
    </xf>
    <xf numFmtId="3" fontId="30" fillId="0" borderId="7" xfId="49" applyNumberFormat="1" applyFont="1" applyFill="1" applyBorder="1" applyAlignment="1" applyProtection="1">
      <alignment horizontal="center" vertical="center"/>
    </xf>
    <xf numFmtId="3" fontId="30" fillId="0" borderId="11" xfId="49" applyNumberFormat="1" applyFont="1" applyFill="1" applyBorder="1" applyAlignment="1" applyProtection="1">
      <alignment horizontal="center" vertical="center"/>
    </xf>
    <xf numFmtId="49" fontId="30" fillId="24" borderId="7" xfId="49" applyNumberFormat="1" applyFont="1" applyFill="1" applyBorder="1" applyAlignment="1" applyProtection="1">
      <alignment horizontal="center" vertical="center"/>
    </xf>
    <xf numFmtId="4" fontId="30" fillId="24" borderId="7" xfId="57" applyNumberFormat="1" applyFont="1" applyFill="1" applyBorder="1" applyAlignment="1" applyProtection="1">
      <alignment horizontal="right" vertical="center"/>
    </xf>
    <xf numFmtId="0" fontId="29" fillId="0" borderId="0" xfId="67" applyFont="1" applyBorder="1" applyAlignment="1">
      <alignment horizontal="center"/>
    </xf>
    <xf numFmtId="49" fontId="30" fillId="0" borderId="0" xfId="49" applyNumberFormat="1" applyFont="1" applyFill="1" applyBorder="1" applyAlignment="1" applyProtection="1">
      <alignment horizontal="left" vertical="center"/>
    </xf>
    <xf numFmtId="4" fontId="30" fillId="0" borderId="0" xfId="54" applyNumberFormat="1" applyFont="1" applyFill="1" applyBorder="1" applyAlignment="1" applyProtection="1">
      <alignment horizontal="right" vertical="center"/>
    </xf>
    <xf numFmtId="0" fontId="30" fillId="0" borderId="0" xfId="67" applyFont="1"/>
    <xf numFmtId="4" fontId="30" fillId="0" borderId="0" xfId="67" applyNumberFormat="1" applyFont="1" applyAlignment="1">
      <alignment horizontal="right"/>
    </xf>
    <xf numFmtId="0" fontId="30" fillId="24" borderId="7" xfId="49" applyNumberFormat="1" applyFont="1" applyFill="1" applyBorder="1" applyAlignment="1" applyProtection="1">
      <alignment horizontal="left" vertical="center" wrapText="1"/>
    </xf>
    <xf numFmtId="0" fontId="30" fillId="0" borderId="8" xfId="1" applyNumberFormat="1" applyFont="1" applyFill="1" applyBorder="1" applyAlignment="1" applyProtection="1">
      <alignment horizontal="left" vertical="center" wrapText="1"/>
    </xf>
    <xf numFmtId="169" fontId="29" fillId="0" borderId="7" xfId="1" applyNumberFormat="1" applyFont="1" applyFill="1" applyBorder="1" applyAlignment="1" applyProtection="1">
      <alignment horizontal="center" vertical="center"/>
    </xf>
    <xf numFmtId="3" fontId="29" fillId="0" borderId="7" xfId="1" applyNumberFormat="1" applyFont="1" applyFill="1" applyBorder="1" applyAlignment="1" applyProtection="1">
      <alignment horizontal="center" vertical="center"/>
    </xf>
    <xf numFmtId="4" fontId="29" fillId="0" borderId="7" xfId="1" applyNumberFormat="1" applyFont="1" applyFill="1" applyBorder="1" applyAlignment="1" applyProtection="1">
      <alignment horizontal="center" vertical="center"/>
    </xf>
    <xf numFmtId="4" fontId="30" fillId="25" borderId="12" xfId="49" applyNumberFormat="1" applyFont="1" applyFill="1" applyBorder="1" applyAlignment="1" applyProtection="1">
      <alignment horizontal="right" vertical="center"/>
    </xf>
    <xf numFmtId="0" fontId="29" fillId="0" borderId="8" xfId="1" applyNumberFormat="1" applyFont="1" applyFill="1" applyBorder="1" applyAlignment="1" applyProtection="1">
      <alignment horizontal="left" vertical="center" wrapText="1"/>
    </xf>
    <xf numFmtId="4" fontId="30" fillId="24" borderId="7" xfId="55" applyNumberFormat="1" applyFont="1" applyFill="1" applyBorder="1" applyAlignment="1" applyProtection="1">
      <alignment horizontal="right" vertical="center"/>
    </xf>
    <xf numFmtId="4" fontId="29" fillId="0" borderId="0" xfId="67" applyNumberFormat="1" applyFont="1" applyBorder="1" applyAlignment="1">
      <alignment horizontal="right"/>
    </xf>
    <xf numFmtId="49" fontId="32" fillId="0" borderId="7" xfId="49" applyNumberFormat="1" applyFont="1" applyFill="1" applyBorder="1" applyAlignment="1" applyProtection="1">
      <alignment vertical="center" wrapText="1"/>
    </xf>
    <xf numFmtId="0" fontId="29" fillId="0" borderId="23" xfId="49" applyNumberFormat="1" applyFont="1" applyFill="1" applyBorder="1" applyAlignment="1" applyProtection="1">
      <alignment horizontal="center" vertical="center" wrapText="1"/>
    </xf>
    <xf numFmtId="49" fontId="29" fillId="0" borderId="24" xfId="49" applyNumberFormat="1" applyFont="1" applyFill="1" applyBorder="1" applyAlignment="1" applyProtection="1">
      <alignment horizontal="center" vertical="center" wrapText="1"/>
    </xf>
    <xf numFmtId="0" fontId="29" fillId="0" borderId="25" xfId="49" applyNumberFormat="1" applyFont="1" applyFill="1" applyBorder="1" applyAlignment="1" applyProtection="1">
      <alignment horizontal="center" vertical="center" wrapText="1"/>
    </xf>
    <xf numFmtId="0" fontId="29" fillId="0" borderId="26" xfId="49" applyNumberFormat="1" applyFont="1" applyFill="1" applyBorder="1" applyAlignment="1" applyProtection="1">
      <alignment horizontal="center" vertical="center" wrapText="1"/>
    </xf>
    <xf numFmtId="0" fontId="29" fillId="0" borderId="27" xfId="49" applyNumberFormat="1" applyFont="1" applyFill="1" applyBorder="1" applyAlignment="1" applyProtection="1">
      <alignment horizontal="center" vertical="center" wrapText="1"/>
    </xf>
    <xf numFmtId="4" fontId="29" fillId="0" borderId="23" xfId="49" applyNumberFormat="1" applyFont="1" applyFill="1" applyBorder="1" applyAlignment="1" applyProtection="1">
      <alignment horizontal="right" vertical="center" wrapText="1"/>
    </xf>
    <xf numFmtId="0" fontId="29" fillId="0" borderId="28" xfId="49" applyNumberFormat="1" applyFont="1" applyFill="1" applyBorder="1" applyAlignment="1" applyProtection="1">
      <alignment horizontal="center" vertical="center"/>
    </xf>
    <xf numFmtId="0" fontId="29" fillId="0" borderId="29" xfId="49" applyNumberFormat="1" applyFont="1" applyFill="1" applyBorder="1" applyAlignment="1" applyProtection="1">
      <alignment horizontal="center" vertical="center"/>
    </xf>
    <xf numFmtId="0" fontId="29" fillId="0" borderId="30" xfId="49" applyNumberFormat="1" applyFont="1" applyFill="1" applyBorder="1" applyAlignment="1" applyProtection="1">
      <alignment horizontal="center" vertical="center"/>
    </xf>
    <xf numFmtId="0" fontId="29" fillId="0" borderId="31" xfId="49" applyNumberFormat="1" applyFont="1" applyFill="1" applyBorder="1" applyAlignment="1" applyProtection="1">
      <alignment horizontal="center" vertical="center"/>
    </xf>
    <xf numFmtId="0" fontId="29" fillId="0" borderId="32" xfId="49" applyNumberFormat="1" applyFont="1" applyFill="1" applyBorder="1" applyAlignment="1" applyProtection="1">
      <alignment horizontal="center" vertical="center"/>
    </xf>
    <xf numFmtId="4" fontId="29" fillId="0" borderId="28" xfId="49" applyNumberFormat="1" applyFont="1" applyFill="1" applyBorder="1" applyAlignment="1" applyProtection="1">
      <alignment horizontal="right" vertical="center"/>
    </xf>
    <xf numFmtId="0" fontId="27" fillId="0" borderId="33" xfId="49" applyNumberFormat="1" applyFont="1" applyFill="1" applyBorder="1" applyAlignment="1" applyProtection="1">
      <alignment horizontal="center" vertical="center" wrapText="1"/>
    </xf>
    <xf numFmtId="0" fontId="30" fillId="0" borderId="1" xfId="67" applyFont="1" applyBorder="1" applyAlignment="1">
      <alignment vertical="center" wrapText="1"/>
    </xf>
    <xf numFmtId="0" fontId="30" fillId="0" borderId="0" xfId="67" applyFont="1" applyBorder="1" applyAlignment="1">
      <alignment vertical="center" wrapText="1"/>
    </xf>
    <xf numFmtId="0" fontId="30" fillId="0" borderId="34" xfId="49" applyNumberFormat="1" applyFont="1" applyFill="1" applyBorder="1" applyAlignment="1" applyProtection="1">
      <alignment horizontal="center" vertical="center"/>
    </xf>
    <xf numFmtId="0" fontId="29" fillId="0" borderId="10" xfId="49" applyNumberFormat="1" applyFont="1" applyFill="1" applyBorder="1" applyAlignment="1" applyProtection="1">
      <alignment horizontal="center" vertical="center"/>
    </xf>
    <xf numFmtId="0" fontId="29" fillId="0" borderId="35" xfId="49" applyNumberFormat="1" applyFont="1" applyFill="1" applyBorder="1" applyAlignment="1" applyProtection="1">
      <alignment vertical="center"/>
    </xf>
    <xf numFmtId="0" fontId="29" fillId="0" borderId="9" xfId="49" applyNumberFormat="1" applyFont="1" applyFill="1" applyBorder="1" applyAlignment="1" applyProtection="1">
      <alignment vertical="center"/>
    </xf>
    <xf numFmtId="4" fontId="30" fillId="26" borderId="33" xfId="49" applyNumberFormat="1" applyFont="1" applyFill="1" applyBorder="1" applyAlignment="1" applyProtection="1">
      <alignment horizontal="right" vertical="center"/>
    </xf>
    <xf numFmtId="0" fontId="29" fillId="0" borderId="36" xfId="49" applyNumberFormat="1" applyFont="1" applyFill="1" applyBorder="1" applyAlignment="1" applyProtection="1">
      <alignment horizontal="center" vertical="center"/>
    </xf>
    <xf numFmtId="0" fontId="30" fillId="0" borderId="8" xfId="49" applyNumberFormat="1" applyFont="1" applyFill="1" applyBorder="1" applyAlignment="1" applyProtection="1">
      <alignment horizontal="left" vertical="center" indent="2"/>
    </xf>
    <xf numFmtId="0" fontId="30" fillId="0" borderId="36" xfId="49" applyNumberFormat="1" applyFont="1" applyFill="1" applyBorder="1" applyAlignment="1" applyProtection="1">
      <alignment horizontal="center" vertical="center"/>
    </xf>
    <xf numFmtId="0" fontId="30" fillId="0" borderId="12" xfId="49" applyNumberFormat="1" applyFont="1" applyFill="1" applyBorder="1" applyAlignment="1" applyProtection="1">
      <alignment horizontal="left" vertical="center"/>
    </xf>
    <xf numFmtId="0" fontId="30" fillId="0" borderId="11" xfId="49" applyNumberFormat="1" applyFont="1" applyFill="1" applyBorder="1" applyAlignment="1" applyProtection="1">
      <alignment vertical="center"/>
    </xf>
    <xf numFmtId="4" fontId="30" fillId="0" borderId="36" xfId="49" applyNumberFormat="1" applyFont="1" applyFill="1" applyBorder="1" applyAlignment="1" applyProtection="1">
      <alignment horizontal="right" vertical="center"/>
    </xf>
    <xf numFmtId="0" fontId="30" fillId="0" borderId="37" xfId="49" applyNumberFormat="1" applyFont="1" applyFill="1" applyBorder="1" applyAlignment="1" applyProtection="1">
      <alignment horizontal="center" vertical="center"/>
    </xf>
    <xf numFmtId="4" fontId="30" fillId="26" borderId="36" xfId="49" applyNumberFormat="1" applyFont="1" applyFill="1" applyBorder="1" applyAlignment="1" applyProtection="1">
      <alignment horizontal="right" vertical="center"/>
    </xf>
    <xf numFmtId="0" fontId="29" fillId="0" borderId="8" xfId="49" applyNumberFormat="1" applyFont="1" applyFill="1" applyBorder="1" applyAlignment="1" applyProtection="1">
      <alignment horizontal="left" vertical="center" indent="2"/>
    </xf>
    <xf numFmtId="0" fontId="29" fillId="0" borderId="11" xfId="49" applyNumberFormat="1" applyFont="1" applyFill="1" applyBorder="1" applyAlignment="1" applyProtection="1">
      <alignment horizontal="center" vertical="center"/>
    </xf>
    <xf numFmtId="4" fontId="29" fillId="26" borderId="36" xfId="49" applyNumberFormat="1" applyFont="1" applyFill="1" applyBorder="1" applyAlignment="1" applyProtection="1">
      <alignment horizontal="right" vertical="center"/>
    </xf>
    <xf numFmtId="0" fontId="30" fillId="0" borderId="11" xfId="49" applyNumberFormat="1" applyFont="1" applyFill="1" applyBorder="1" applyAlignment="1" applyProtection="1">
      <alignment horizontal="center" vertical="center"/>
    </xf>
    <xf numFmtId="0" fontId="29" fillId="0" borderId="3" xfId="49" applyNumberFormat="1" applyFont="1" applyFill="1" applyBorder="1" applyAlignment="1" applyProtection="1">
      <alignment horizontal="left" vertical="center" indent="2"/>
    </xf>
    <xf numFmtId="0" fontId="29" fillId="0" borderId="38" xfId="49" applyNumberFormat="1" applyFont="1" applyFill="1" applyBorder="1" applyAlignment="1" applyProtection="1">
      <alignment horizontal="center" vertical="center"/>
    </xf>
    <xf numFmtId="1" fontId="29" fillId="0" borderId="2" xfId="49" applyNumberFormat="1" applyFont="1" applyFill="1" applyBorder="1" applyAlignment="1" applyProtection="1">
      <alignment horizontal="center" vertical="center"/>
    </xf>
    <xf numFmtId="0" fontId="30" fillId="0" borderId="28" xfId="49" applyNumberFormat="1" applyFont="1" applyFill="1" applyBorder="1" applyAlignment="1" applyProtection="1">
      <alignment horizontal="center" vertical="center"/>
    </xf>
    <xf numFmtId="0" fontId="29" fillId="0" borderId="29" xfId="49" applyNumberFormat="1" applyFont="1" applyFill="1" applyBorder="1" applyAlignment="1" applyProtection="1">
      <alignment horizontal="left" vertical="center" indent="2"/>
    </xf>
    <xf numFmtId="4" fontId="29" fillId="26" borderId="28" xfId="49" applyNumberFormat="1" applyFont="1" applyFill="1" applyBorder="1" applyAlignment="1" applyProtection="1">
      <alignment horizontal="right" vertical="center"/>
    </xf>
    <xf numFmtId="4" fontId="30" fillId="0" borderId="7" xfId="49" applyNumberFormat="1" applyFont="1" applyFill="1" applyBorder="1" applyAlignment="1" applyProtection="1">
      <alignment horizontal="right" vertical="center"/>
    </xf>
    <xf numFmtId="169" fontId="30" fillId="24" borderId="7" xfId="49" applyNumberFormat="1" applyFont="1" applyFill="1" applyBorder="1" applyAlignment="1" applyProtection="1">
      <alignment horizontal="right" vertical="center"/>
    </xf>
    <xf numFmtId="0" fontId="6" fillId="0" borderId="0" xfId="67" applyFont="1" applyFill="1" applyBorder="1" applyAlignment="1">
      <alignment horizontal="center"/>
    </xf>
    <xf numFmtId="0" fontId="29" fillId="0" borderId="0" xfId="67" applyFont="1" applyFill="1" applyBorder="1"/>
    <xf numFmtId="0" fontId="29" fillId="0" borderId="7" xfId="49" applyNumberFormat="1" applyFont="1" applyFill="1" applyBorder="1" applyAlignment="1" applyProtection="1">
      <alignment horizontal="left" vertical="center"/>
    </xf>
    <xf numFmtId="0" fontId="29" fillId="0" borderId="7" xfId="42" applyFont="1" applyFill="1" applyBorder="1" applyAlignment="1">
      <alignment vertical="top" wrapText="1"/>
    </xf>
    <xf numFmtId="0" fontId="29" fillId="0" borderId="7" xfId="67" applyFont="1" applyBorder="1" applyAlignment="1">
      <alignment horizontal="center" vertical="center" wrapText="1"/>
    </xf>
    <xf numFmtId="0" fontId="29" fillId="0" borderId="7" xfId="1" applyFont="1" applyFill="1" applyBorder="1" applyAlignment="1">
      <alignment horizontal="center" vertical="center"/>
    </xf>
    <xf numFmtId="171" fontId="29" fillId="0" borderId="7" xfId="1" applyNumberFormat="1" applyFont="1" applyFill="1" applyBorder="1" applyAlignment="1">
      <alignment horizontal="center" vertical="center"/>
    </xf>
    <xf numFmtId="4" fontId="29" fillId="0" borderId="7" xfId="49" applyNumberFormat="1" applyFont="1" applyFill="1" applyBorder="1" applyAlignment="1" applyProtection="1">
      <alignment vertical="center"/>
    </xf>
    <xf numFmtId="169" fontId="29" fillId="0" borderId="7" xfId="49" applyNumberFormat="1" applyFont="1" applyFill="1" applyBorder="1" applyAlignment="1" applyProtection="1">
      <alignment vertical="center"/>
    </xf>
    <xf numFmtId="4" fontId="29" fillId="0" borderId="7" xfId="67" applyNumberFormat="1" applyFont="1" applyFill="1" applyBorder="1" applyAlignment="1">
      <alignment horizontal="right"/>
    </xf>
    <xf numFmtId="169" fontId="6" fillId="0" borderId="0" xfId="49" applyNumberFormat="1" applyFont="1" applyFill="1" applyBorder="1" applyAlignment="1" applyProtection="1">
      <alignment horizontal="center" vertical="center"/>
    </xf>
    <xf numFmtId="0" fontId="30" fillId="0" borderId="7" xfId="49" applyNumberFormat="1" applyFont="1" applyFill="1" applyBorder="1" applyAlignment="1" applyProtection="1">
      <alignment horizontal="left" vertical="top" wrapText="1"/>
    </xf>
    <xf numFmtId="3" fontId="29" fillId="0" borderId="7" xfId="49" applyNumberFormat="1" applyFont="1" applyFill="1" applyBorder="1" applyAlignment="1" applyProtection="1">
      <alignment horizontal="center"/>
    </xf>
    <xf numFmtId="4" fontId="30" fillId="26" borderId="7" xfId="67" applyNumberFormat="1" applyFont="1" applyFill="1" applyBorder="1" applyAlignment="1">
      <alignment horizontal="right"/>
    </xf>
    <xf numFmtId="0" fontId="30" fillId="24" borderId="7" xfId="49" applyNumberFormat="1" applyFont="1" applyFill="1" applyBorder="1" applyAlignment="1" applyProtection="1">
      <alignment horizontal="left" vertical="top" wrapText="1"/>
    </xf>
    <xf numFmtId="173" fontId="29" fillId="24" borderId="7" xfId="49" applyNumberFormat="1" applyFont="1" applyFill="1" applyBorder="1" applyAlignment="1" applyProtection="1">
      <alignment vertical="center"/>
    </xf>
    <xf numFmtId="169" fontId="29" fillId="0" borderId="0" xfId="49" applyNumberFormat="1" applyFont="1" applyFill="1" applyBorder="1" applyAlignment="1" applyProtection="1">
      <alignment vertical="center"/>
    </xf>
    <xf numFmtId="0" fontId="29" fillId="0" borderId="7" xfId="67" applyFont="1" applyFill="1" applyBorder="1" applyAlignment="1">
      <alignment vertical="center" wrapText="1"/>
    </xf>
    <xf numFmtId="0" fontId="29" fillId="0" borderId="7" xfId="49" applyNumberFormat="1" applyFont="1" applyFill="1" applyBorder="1" applyAlignment="1" applyProtection="1">
      <alignment horizontal="left" vertical="center" wrapText="1"/>
    </xf>
    <xf numFmtId="49" fontId="29" fillId="0" borderId="11" xfId="1" applyNumberFormat="1" applyFont="1" applyFill="1" applyBorder="1" applyAlignment="1">
      <alignment vertical="center" wrapText="1"/>
    </xf>
    <xf numFmtId="49" fontId="29" fillId="0" borderId="7" xfId="1" applyNumberFormat="1" applyFont="1" applyFill="1" applyBorder="1" applyAlignment="1">
      <alignment horizontal="center" vertical="center" wrapText="1"/>
    </xf>
    <xf numFmtId="168" fontId="6" fillId="0" borderId="0" xfId="67" applyNumberFormat="1" applyFont="1" applyFill="1" applyAlignment="1">
      <alignment horizontal="center"/>
    </xf>
    <xf numFmtId="0" fontId="30" fillId="0" borderId="0" xfId="49" applyNumberFormat="1" applyFont="1" applyFill="1" applyBorder="1" applyAlignment="1" applyProtection="1">
      <alignment horizontal="left" vertical="center"/>
    </xf>
    <xf numFmtId="0" fontId="28" fillId="0" borderId="7" xfId="49" applyNumberFormat="1" applyFont="1" applyFill="1" applyBorder="1" applyAlignment="1" applyProtection="1">
      <alignment horizontal="center" vertical="top" wrapText="1"/>
    </xf>
    <xf numFmtId="49" fontId="28" fillId="0" borderId="7" xfId="49" applyNumberFormat="1" applyFont="1" applyFill="1" applyBorder="1" applyAlignment="1" applyProtection="1">
      <alignment horizontal="center" vertical="center" wrapText="1"/>
    </xf>
    <xf numFmtId="3" fontId="29" fillId="0" borderId="7" xfId="49" applyNumberFormat="1" applyFont="1" applyFill="1" applyBorder="1" applyAlignment="1" applyProtection="1">
      <alignment horizontal="center" vertical="center" wrapText="1"/>
    </xf>
    <xf numFmtId="0" fontId="29" fillId="0" borderId="7" xfId="49" applyFont="1" applyFill="1" applyBorder="1" applyAlignment="1">
      <alignment vertical="center" wrapText="1"/>
    </xf>
    <xf numFmtId="174" fontId="29" fillId="0" borderId="7" xfId="49" applyNumberFormat="1" applyFont="1" applyFill="1" applyBorder="1" applyAlignment="1" applyProtection="1">
      <alignment horizontal="center" vertical="center"/>
    </xf>
    <xf numFmtId="0" fontId="29" fillId="0" borderId="7" xfId="67" applyFont="1" applyBorder="1" applyAlignment="1">
      <alignment horizontal="center" vertical="center"/>
    </xf>
    <xf numFmtId="0" fontId="29" fillId="0" borderId="7" xfId="67" applyFont="1" applyBorder="1" applyAlignment="1">
      <alignment horizontal="left" vertical="center"/>
    </xf>
    <xf numFmtId="3" fontId="30" fillId="24" borderId="7" xfId="49" applyNumberFormat="1" applyFont="1" applyFill="1" applyBorder="1" applyAlignment="1" applyProtection="1">
      <alignment horizontal="center" vertical="center"/>
    </xf>
    <xf numFmtId="168" fontId="29" fillId="0" borderId="0" xfId="1" applyNumberFormat="1" applyFont="1" applyFill="1" applyBorder="1" applyAlignment="1" applyProtection="1">
      <alignment vertical="center"/>
    </xf>
    <xf numFmtId="49" fontId="29" fillId="0" borderId="7" xfId="49" applyNumberFormat="1" applyFont="1" applyFill="1" applyBorder="1" applyAlignment="1" applyProtection="1">
      <alignment horizontal="left" vertical="center"/>
    </xf>
    <xf numFmtId="49" fontId="30" fillId="0" borderId="11" xfId="49" applyNumberFormat="1" applyFont="1" applyFill="1" applyBorder="1" applyAlignment="1" applyProtection="1">
      <alignment horizontal="left" vertical="center"/>
    </xf>
    <xf numFmtId="49" fontId="30" fillId="25" borderId="7" xfId="49" applyNumberFormat="1" applyFont="1" applyFill="1" applyBorder="1" applyAlignment="1" applyProtection="1">
      <alignment horizontal="left" vertical="center"/>
    </xf>
    <xf numFmtId="49" fontId="29" fillId="25" borderId="7" xfId="49" applyNumberFormat="1" applyFont="1" applyFill="1" applyBorder="1" applyAlignment="1" applyProtection="1">
      <alignment horizontal="center" vertical="center"/>
    </xf>
    <xf numFmtId="0" fontId="30" fillId="25" borderId="7" xfId="67" applyFont="1" applyFill="1" applyBorder="1" applyAlignment="1">
      <alignment horizontal="center"/>
    </xf>
    <xf numFmtId="0" fontId="29" fillId="25" borderId="7" xfId="49" applyNumberFormat="1" applyFont="1" applyFill="1" applyBorder="1" applyAlignment="1" applyProtection="1">
      <alignment horizontal="center" vertical="center"/>
    </xf>
    <xf numFmtId="3" fontId="29" fillId="25" borderId="7" xfId="49" applyNumberFormat="1" applyFont="1" applyFill="1" applyBorder="1" applyAlignment="1" applyProtection="1">
      <alignment vertical="center"/>
    </xf>
    <xf numFmtId="0" fontId="29" fillId="25" borderId="0" xfId="1" applyNumberFormat="1" applyFont="1" applyFill="1" applyBorder="1" applyAlignment="1">
      <alignment vertical="top" wrapText="1"/>
    </xf>
    <xf numFmtId="0" fontId="29" fillId="25" borderId="0" xfId="67" applyFont="1" applyFill="1" applyBorder="1"/>
    <xf numFmtId="0" fontId="29" fillId="25" borderId="0" xfId="67" applyFont="1" applyFill="1"/>
    <xf numFmtId="49" fontId="29" fillId="0" borderId="0" xfId="49" applyNumberFormat="1" applyFont="1" applyFill="1" applyBorder="1" applyAlignment="1" applyProtection="1">
      <alignment horizontal="left" vertical="center" indent="2"/>
    </xf>
    <xf numFmtId="0" fontId="29" fillId="0" borderId="7" xfId="49" applyNumberFormat="1" applyFont="1" applyFill="1" applyBorder="1" applyAlignment="1" applyProtection="1">
      <alignment horizontal="left" vertical="center" wrapText="1" indent="2"/>
    </xf>
    <xf numFmtId="1" fontId="29" fillId="24" borderId="7" xfId="49" applyNumberFormat="1" applyFont="1" applyFill="1" applyBorder="1" applyAlignment="1" applyProtection="1">
      <alignment horizontal="center" vertical="center"/>
    </xf>
    <xf numFmtId="166" fontId="29" fillId="0" borderId="7" xfId="56" applyNumberFormat="1" applyFont="1" applyFill="1" applyBorder="1" applyAlignment="1" applyProtection="1">
      <alignment horizontal="center" vertical="center"/>
    </xf>
    <xf numFmtId="49" fontId="34" fillId="24" borderId="7" xfId="49" applyNumberFormat="1" applyFont="1" applyFill="1" applyBorder="1" applyAlignment="1" applyProtection="1">
      <alignment vertical="center" wrapText="1"/>
    </xf>
    <xf numFmtId="49" fontId="32" fillId="24" borderId="7" xfId="49" applyNumberFormat="1" applyFont="1" applyFill="1" applyBorder="1" applyAlignment="1" applyProtection="1">
      <alignment vertical="center" wrapText="1"/>
    </xf>
    <xf numFmtId="0" fontId="30" fillId="0" borderId="7" xfId="49" applyFont="1" applyFill="1" applyBorder="1" applyAlignment="1">
      <alignment vertical="center" wrapText="1"/>
    </xf>
    <xf numFmtId="0" fontId="30" fillId="26" borderId="7" xfId="49" applyNumberFormat="1" applyFont="1" applyFill="1" applyBorder="1" applyAlignment="1" applyProtection="1">
      <alignment horizontal="left" vertical="center" wrapText="1" indent="2"/>
    </xf>
    <xf numFmtId="4" fontId="30" fillId="0" borderId="7" xfId="49" applyNumberFormat="1" applyFont="1" applyFill="1" applyBorder="1" applyAlignment="1" applyProtection="1">
      <alignment horizontal="right" vertical="center" wrapText="1"/>
    </xf>
    <xf numFmtId="4" fontId="29" fillId="0" borderId="7" xfId="49" applyNumberFormat="1" applyFont="1" applyFill="1" applyBorder="1" applyAlignment="1" applyProtection="1">
      <alignment horizontal="right" vertical="center" wrapText="1"/>
    </xf>
    <xf numFmtId="49" fontId="29" fillId="0" borderId="12" xfId="49" applyNumberFormat="1" applyFont="1" applyFill="1" applyBorder="1" applyAlignment="1" applyProtection="1">
      <alignment horizontal="left" vertical="center" indent="2"/>
    </xf>
    <xf numFmtId="0" fontId="29" fillId="0" borderId="35" xfId="49" applyNumberFormat="1" applyFont="1" applyFill="1" applyBorder="1" applyAlignment="1" applyProtection="1">
      <alignment horizontal="center" vertical="center"/>
    </xf>
    <xf numFmtId="3" fontId="29" fillId="0" borderId="35" xfId="49" applyNumberFormat="1" applyFont="1" applyFill="1" applyBorder="1" applyAlignment="1" applyProtection="1">
      <alignment vertical="center"/>
    </xf>
    <xf numFmtId="0" fontId="36" fillId="0" borderId="0" xfId="68" applyFont="1" applyAlignment="1" applyProtection="1"/>
    <xf numFmtId="49" fontId="29" fillId="0" borderId="7" xfId="49" applyNumberFormat="1" applyFont="1" applyFill="1" applyBorder="1" applyAlignment="1" applyProtection="1">
      <alignment horizontal="left" vertical="center" indent="2"/>
    </xf>
    <xf numFmtId="49" fontId="29" fillId="0" borderId="12" xfId="49" applyNumberFormat="1" applyFont="1" applyFill="1" applyBorder="1" applyAlignment="1" applyProtection="1">
      <alignment vertical="center"/>
    </xf>
    <xf numFmtId="0" fontId="7" fillId="0" borderId="0" xfId="49" applyNumberFormat="1" applyFont="1" applyFill="1" applyBorder="1" applyAlignment="1" applyProtection="1">
      <alignment horizontal="center" vertical="center"/>
    </xf>
    <xf numFmtId="4" fontId="37" fillId="0" borderId="7" xfId="49" applyNumberFormat="1" applyFont="1" applyFill="1" applyBorder="1" applyAlignment="1" applyProtection="1">
      <alignment horizontal="right" vertical="center"/>
    </xf>
    <xf numFmtId="0" fontId="29" fillId="0" borderId="7" xfId="43" applyFont="1" applyFill="1" applyBorder="1" applyAlignment="1">
      <alignment horizontal="left" vertical="center" wrapText="1"/>
    </xf>
    <xf numFmtId="166" fontId="29" fillId="0" borderId="7" xfId="56" applyNumberFormat="1" applyFont="1" applyFill="1" applyBorder="1" applyAlignment="1" applyProtection="1">
      <alignment vertical="center"/>
    </xf>
    <xf numFmtId="0" fontId="30" fillId="0" borderId="0" xfId="1" applyNumberFormat="1" applyFont="1" applyFill="1" applyBorder="1" applyAlignment="1" applyProtection="1">
      <alignment horizontal="center" vertical="center"/>
    </xf>
    <xf numFmtId="4" fontId="30" fillId="0" borderId="0" xfId="1" applyNumberFormat="1" applyFont="1" applyFill="1" applyBorder="1" applyAlignment="1" applyProtection="1">
      <alignment horizontal="right" vertical="center"/>
    </xf>
    <xf numFmtId="0" fontId="30" fillId="0" borderId="0" xfId="1" applyNumberFormat="1" applyFont="1" applyFill="1" applyBorder="1" applyAlignment="1" applyProtection="1">
      <alignment vertical="center"/>
    </xf>
    <xf numFmtId="0" fontId="29" fillId="0" borderId="39" xfId="1" applyNumberFormat="1" applyFont="1" applyFill="1" applyBorder="1" applyAlignment="1" applyProtection="1">
      <alignment horizontal="center" vertical="center" wrapText="1"/>
    </xf>
    <xf numFmtId="0" fontId="29" fillId="0" borderId="26" xfId="1" applyNumberFormat="1" applyFont="1" applyFill="1" applyBorder="1" applyAlignment="1" applyProtection="1">
      <alignment horizontal="left" vertical="center"/>
    </xf>
    <xf numFmtId="0" fontId="29" fillId="0" borderId="26" xfId="1" applyNumberFormat="1" applyFont="1" applyFill="1" applyBorder="1" applyAlignment="1" applyProtection="1">
      <alignment horizontal="center" vertical="center" wrapText="1"/>
    </xf>
    <xf numFmtId="4" fontId="29" fillId="0" borderId="40" xfId="1" applyNumberFormat="1" applyFont="1" applyFill="1" applyBorder="1" applyAlignment="1" applyProtection="1">
      <alignment horizontal="right" vertical="center" wrapText="1"/>
    </xf>
    <xf numFmtId="169" fontId="30" fillId="0" borderId="0" xfId="1" applyNumberFormat="1" applyFont="1" applyFill="1" applyBorder="1" applyAlignment="1" applyProtection="1">
      <alignment vertical="center"/>
    </xf>
    <xf numFmtId="0" fontId="29" fillId="0" borderId="41" xfId="1" applyNumberFormat="1" applyFont="1" applyFill="1" applyBorder="1" applyAlignment="1" applyProtection="1">
      <alignment horizontal="center" vertical="center"/>
    </xf>
    <xf numFmtId="0" fontId="29" fillId="0" borderId="31" xfId="1" applyNumberFormat="1" applyFont="1" applyFill="1" applyBorder="1" applyAlignment="1" applyProtection="1">
      <alignment horizontal="center" vertical="center"/>
    </xf>
    <xf numFmtId="4" fontId="29" fillId="0" borderId="42" xfId="1" applyNumberFormat="1" applyFont="1" applyFill="1" applyBorder="1" applyAlignment="1" applyProtection="1">
      <alignment horizontal="right" vertical="center"/>
    </xf>
    <xf numFmtId="0" fontId="30" fillId="0" borderId="39" xfId="49" applyNumberFormat="1" applyFont="1" applyFill="1" applyBorder="1" applyAlignment="1" applyProtection="1">
      <alignment horizontal="center" vertical="center"/>
    </xf>
    <xf numFmtId="0" fontId="30" fillId="0" borderId="26" xfId="1" applyNumberFormat="1" applyFont="1" applyFill="1" applyBorder="1" applyAlignment="1" applyProtection="1">
      <alignment horizontal="left" vertical="center" wrapText="1"/>
    </xf>
    <xf numFmtId="0" fontId="30" fillId="0" borderId="26" xfId="1" applyNumberFormat="1" applyFont="1" applyFill="1" applyBorder="1" applyAlignment="1" applyProtection="1">
      <alignment horizontal="center" vertical="center"/>
    </xf>
    <xf numFmtId="0" fontId="29" fillId="0" borderId="26" xfId="1" applyNumberFormat="1" applyFont="1" applyFill="1" applyBorder="1" applyAlignment="1" applyProtection="1">
      <alignment horizontal="center" vertical="center"/>
    </xf>
    <xf numFmtId="3" fontId="29" fillId="0" borderId="26" xfId="1" applyNumberFormat="1" applyFont="1" applyFill="1" applyBorder="1" applyAlignment="1" applyProtection="1">
      <alignment horizontal="center" vertical="center"/>
    </xf>
    <xf numFmtId="4" fontId="30" fillId="0" borderId="43" xfId="1" applyNumberFormat="1" applyFont="1" applyFill="1" applyBorder="1" applyAlignment="1" applyProtection="1">
      <alignment horizontal="right" vertical="center"/>
    </xf>
    <xf numFmtId="0" fontId="30" fillId="0" borderId="44" xfId="49" applyNumberFormat="1" applyFont="1" applyFill="1" applyBorder="1" applyAlignment="1" applyProtection="1">
      <alignment horizontal="center" vertical="center"/>
    </xf>
    <xf numFmtId="0" fontId="29" fillId="0" borderId="7" xfId="1" applyNumberFormat="1" applyFont="1" applyFill="1" applyBorder="1" applyAlignment="1" applyProtection="1">
      <alignment horizontal="left" vertical="center" wrapText="1"/>
    </xf>
    <xf numFmtId="0" fontId="29" fillId="0" borderId="7" xfId="1" applyNumberFormat="1" applyFont="1" applyFill="1" applyBorder="1" applyAlignment="1" applyProtection="1">
      <alignment horizontal="center" vertical="center"/>
    </xf>
    <xf numFmtId="4" fontId="29" fillId="0" borderId="45" xfId="1" applyNumberFormat="1" applyFont="1" applyFill="1" applyBorder="1" applyAlignment="1" applyProtection="1">
      <alignment horizontal="right" vertical="center"/>
    </xf>
    <xf numFmtId="1" fontId="29" fillId="0" borderId="7" xfId="1" applyNumberFormat="1" applyFont="1" applyFill="1" applyBorder="1" applyAlignment="1" applyProtection="1">
      <alignment horizontal="center" vertical="center"/>
    </xf>
    <xf numFmtId="0" fontId="29" fillId="27" borderId="41" xfId="49" applyNumberFormat="1" applyFont="1" applyFill="1" applyBorder="1" applyAlignment="1" applyProtection="1">
      <alignment horizontal="center" vertical="center"/>
    </xf>
    <xf numFmtId="0" fontId="30" fillId="27" borderId="31" xfId="49" applyNumberFormat="1" applyFont="1" applyFill="1" applyBorder="1" applyAlignment="1" applyProtection="1">
      <alignment horizontal="left" vertical="center"/>
    </xf>
    <xf numFmtId="0" fontId="30" fillId="27" borderId="31" xfId="49" applyNumberFormat="1" applyFont="1" applyFill="1" applyBorder="1" applyAlignment="1" applyProtection="1">
      <alignment horizontal="center" vertical="center"/>
    </xf>
    <xf numFmtId="0" fontId="29" fillId="27" borderId="31" xfId="49" applyNumberFormat="1" applyFont="1" applyFill="1" applyBorder="1" applyAlignment="1" applyProtection="1">
      <alignment vertical="center"/>
    </xf>
    <xf numFmtId="0" fontId="29" fillId="27" borderId="31" xfId="49" applyNumberFormat="1" applyFont="1" applyFill="1" applyBorder="1" applyAlignment="1" applyProtection="1">
      <alignment horizontal="left" vertical="center"/>
    </xf>
    <xf numFmtId="4" fontId="30" fillId="27" borderId="42" xfId="49" applyNumberFormat="1" applyFont="1" applyFill="1" applyBorder="1" applyAlignment="1" applyProtection="1">
      <alignment horizontal="right" vertical="center"/>
    </xf>
    <xf numFmtId="43" fontId="29" fillId="0" borderId="7" xfId="49" applyNumberFormat="1" applyFont="1" applyFill="1" applyBorder="1" applyAlignment="1" applyProtection="1">
      <alignment horizontal="center" vertical="center"/>
    </xf>
    <xf numFmtId="49" fontId="29" fillId="0" borderId="7" xfId="49" applyNumberFormat="1" applyFont="1" applyFill="1" applyBorder="1" applyAlignment="1" applyProtection="1">
      <alignment vertical="center"/>
    </xf>
    <xf numFmtId="49" fontId="30" fillId="0" borderId="7" xfId="49" applyNumberFormat="1" applyFont="1" applyFill="1" applyBorder="1" applyAlignment="1" applyProtection="1">
      <alignment vertical="center"/>
    </xf>
    <xf numFmtId="0" fontId="30" fillId="0" borderId="35" xfId="49" applyNumberFormat="1" applyFont="1" applyFill="1" applyBorder="1" applyAlignment="1" applyProtection="1">
      <alignment horizontal="center" vertical="center"/>
    </xf>
    <xf numFmtId="4" fontId="29" fillId="0" borderId="35" xfId="49" applyNumberFormat="1" applyFont="1" applyFill="1" applyBorder="1" applyAlignment="1" applyProtection="1">
      <alignment horizontal="right" vertical="center"/>
    </xf>
    <xf numFmtId="49" fontId="29" fillId="0" borderId="12" xfId="49" applyNumberFormat="1" applyFont="1" applyFill="1" applyBorder="1" applyAlignment="1" applyProtection="1">
      <alignment horizontal="left" vertical="center" wrapText="1" indent="2"/>
    </xf>
    <xf numFmtId="49" fontId="30" fillId="0" borderId="12" xfId="49" applyNumberFormat="1" applyFont="1" applyFill="1" applyBorder="1" applyAlignment="1" applyProtection="1">
      <alignment horizontal="left" vertical="center" indent="2"/>
    </xf>
    <xf numFmtId="3" fontId="30" fillId="0" borderId="7" xfId="49" applyNumberFormat="1" applyFont="1" applyFill="1" applyBorder="1" applyAlignment="1" applyProtection="1">
      <alignment vertical="center"/>
    </xf>
    <xf numFmtId="49" fontId="29" fillId="0" borderId="12" xfId="49" applyNumberFormat="1" applyFont="1" applyFill="1" applyBorder="1" applyAlignment="1" applyProtection="1">
      <alignment horizontal="left" vertical="center" wrapText="1"/>
    </xf>
    <xf numFmtId="49" fontId="30" fillId="0" borderId="12" xfId="49" applyNumberFormat="1" applyFont="1" applyFill="1" applyBorder="1" applyAlignment="1" applyProtection="1">
      <alignment horizontal="left" vertical="center" wrapText="1"/>
    </xf>
    <xf numFmtId="49" fontId="30" fillId="0" borderId="0" xfId="49" applyNumberFormat="1" applyFont="1" applyFill="1" applyBorder="1" applyAlignment="1" applyProtection="1">
      <alignment vertical="center"/>
    </xf>
    <xf numFmtId="4" fontId="27" fillId="0" borderId="0" xfId="67" applyNumberFormat="1" applyFont="1" applyAlignment="1">
      <alignment horizontal="right"/>
    </xf>
    <xf numFmtId="169" fontId="30" fillId="0" borderId="0" xfId="67" applyNumberFormat="1" applyFont="1" applyBorder="1" applyAlignment="1">
      <alignment horizontal="right"/>
    </xf>
    <xf numFmtId="166" fontId="6" fillId="0" borderId="0" xfId="54" applyFont="1" applyFill="1" applyBorder="1" applyAlignment="1">
      <alignment horizontal="center"/>
    </xf>
    <xf numFmtId="166" fontId="6" fillId="0" borderId="0" xfId="54" applyFont="1" applyFill="1" applyAlignment="1">
      <alignment horizontal="center"/>
    </xf>
    <xf numFmtId="0" fontId="30" fillId="0" borderId="7" xfId="1" applyFont="1" applyFill="1" applyBorder="1" applyAlignment="1">
      <alignment vertical="top" wrapText="1"/>
    </xf>
    <xf numFmtId="49" fontId="28" fillId="0" borderId="11" xfId="49" applyNumberFormat="1" applyFont="1" applyFill="1" applyBorder="1" applyAlignment="1" applyProtection="1">
      <alignment horizontal="left" vertical="center"/>
    </xf>
    <xf numFmtId="0" fontId="28" fillId="0" borderId="12" xfId="49" applyNumberFormat="1" applyFont="1" applyFill="1" applyBorder="1" applyAlignment="1" applyProtection="1">
      <alignment horizontal="center" vertical="center"/>
    </xf>
    <xf numFmtId="3" fontId="28" fillId="0" borderId="7" xfId="49" applyNumberFormat="1" applyFont="1" applyFill="1" applyBorder="1" applyAlignment="1" applyProtection="1">
      <alignment horizontal="center" vertical="center"/>
    </xf>
    <xf numFmtId="49" fontId="28" fillId="0" borderId="11" xfId="49" applyNumberFormat="1" applyFont="1" applyFill="1" applyBorder="1" applyAlignment="1" applyProtection="1">
      <alignment horizontal="left" vertical="center" wrapText="1"/>
    </xf>
    <xf numFmtId="4" fontId="6" fillId="0" borderId="0" xfId="67" applyNumberFormat="1" applyFont="1" applyFill="1" applyAlignment="1">
      <alignment horizontal="center"/>
    </xf>
    <xf numFmtId="0" fontId="38" fillId="0" borderId="0" xfId="67" applyFont="1" applyAlignment="1">
      <alignment horizontal="center"/>
    </xf>
    <xf numFmtId="166" fontId="29" fillId="0" borderId="7" xfId="54" applyFont="1" applyFill="1" applyBorder="1" applyAlignment="1" applyProtection="1">
      <alignment vertical="center"/>
    </xf>
    <xf numFmtId="0" fontId="38" fillId="0" borderId="0" xfId="67" applyFont="1" applyFill="1" applyAlignment="1">
      <alignment horizontal="center"/>
    </xf>
    <xf numFmtId="0" fontId="38" fillId="0" borderId="0" xfId="67" applyFont="1" applyFill="1" applyBorder="1" applyAlignment="1">
      <alignment horizontal="center"/>
    </xf>
    <xf numFmtId="0" fontId="29" fillId="0" borderId="7" xfId="0" applyFont="1" applyFill="1" applyBorder="1" applyAlignment="1">
      <alignment horizontal="justify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vertical="center" wrapText="1"/>
    </xf>
    <xf numFmtId="0" fontId="29" fillId="0" borderId="7" xfId="67" applyFont="1" applyBorder="1" applyAlignment="1">
      <alignment horizontal="center"/>
    </xf>
    <xf numFmtId="0" fontId="29" fillId="0" borderId="7" xfId="0" applyFont="1" applyFill="1" applyBorder="1" applyAlignment="1">
      <alignment vertical="top" wrapText="1"/>
    </xf>
    <xf numFmtId="0" fontId="29" fillId="0" borderId="7" xfId="0" applyFont="1" applyFill="1" applyBorder="1" applyAlignment="1">
      <alignment horizontal="left" vertical="top" wrapText="1"/>
    </xf>
    <xf numFmtId="0" fontId="28" fillId="0" borderId="7" xfId="0" applyFont="1" applyFill="1" applyBorder="1" applyAlignment="1">
      <alignment horizontal="justify" vertical="center" wrapText="1"/>
    </xf>
    <xf numFmtId="2" fontId="29" fillId="0" borderId="0" xfId="0" applyNumberFormat="1" applyFont="1" applyFill="1" applyBorder="1" applyAlignment="1">
      <alignment horizontal="center" vertical="center"/>
    </xf>
    <xf numFmtId="2" fontId="29" fillId="0" borderId="0" xfId="0" applyNumberFormat="1" applyFont="1" applyFill="1" applyBorder="1" applyAlignment="1">
      <alignment horizontal="center" vertical="center" wrapText="1"/>
    </xf>
    <xf numFmtId="4" fontId="29" fillId="0" borderId="7" xfId="49" applyNumberFormat="1" applyFont="1" applyFill="1" applyBorder="1" applyAlignment="1" applyProtection="1">
      <alignment horizontal="center"/>
    </xf>
    <xf numFmtId="0" fontId="30" fillId="0" borderId="0" xfId="49" applyNumberFormat="1" applyFont="1" applyFill="1" applyBorder="1" applyAlignment="1" applyProtection="1">
      <alignment horizontal="center" vertical="center"/>
    </xf>
    <xf numFmtId="0" fontId="29" fillId="0" borderId="0" xfId="49" applyNumberFormat="1" applyFont="1" applyFill="1" applyBorder="1" applyAlignment="1" applyProtection="1">
      <alignment horizontal="center" vertical="center"/>
    </xf>
    <xf numFmtId="0" fontId="29" fillId="0" borderId="7" xfId="49" applyNumberFormat="1" applyFont="1" applyFill="1" applyBorder="1" applyAlignment="1" applyProtection="1">
      <alignment horizontal="left" vertical="top"/>
    </xf>
    <xf numFmtId="0" fontId="27" fillId="0" borderId="7" xfId="49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29" fillId="0" borderId="0" xfId="0" applyFont="1" applyAlignment="1"/>
    <xf numFmtId="0" fontId="41" fillId="0" borderId="0" xfId="0" applyFont="1" applyAlignment="1">
      <alignment horizontal="center"/>
    </xf>
    <xf numFmtId="0" fontId="41" fillId="0" borderId="0" xfId="0" applyFont="1" applyAlignment="1"/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right"/>
    </xf>
    <xf numFmtId="0" fontId="40" fillId="0" borderId="0" xfId="0" applyFont="1" applyAlignment="1">
      <alignment horizontal="left"/>
    </xf>
    <xf numFmtId="0" fontId="29" fillId="0" borderId="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29" fillId="0" borderId="2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9" fillId="0" borderId="3" xfId="0" applyFont="1" applyBorder="1" applyAlignment="1">
      <alignment horizontal="right" vertical="center"/>
    </xf>
    <xf numFmtId="0" fontId="29" fillId="0" borderId="3" xfId="0" applyFont="1" applyBorder="1" applyAlignment="1">
      <alignment horizontal="left" vertical="center"/>
    </xf>
    <xf numFmtId="0" fontId="29" fillId="0" borderId="4" xfId="0" applyFont="1" applyBorder="1" applyAlignment="1">
      <alignment horizontal="center" vertical="center"/>
    </xf>
    <xf numFmtId="0" fontId="44" fillId="0" borderId="0" xfId="67" applyFont="1" applyAlignment="1">
      <alignment horizontal="center"/>
    </xf>
    <xf numFmtId="0" fontId="45" fillId="0" borderId="0" xfId="67" applyFont="1"/>
    <xf numFmtId="169" fontId="44" fillId="0" borderId="0" xfId="67" applyNumberFormat="1" applyFont="1" applyAlignment="1">
      <alignment horizontal="center"/>
    </xf>
    <xf numFmtId="0" fontId="46" fillId="0" borderId="0" xfId="67" applyFont="1"/>
    <xf numFmtId="0" fontId="47" fillId="0" borderId="0" xfId="67" applyFont="1" applyFill="1"/>
    <xf numFmtId="164" fontId="6" fillId="0" borderId="0" xfId="83" applyFont="1" applyAlignment="1">
      <alignment horizontal="center"/>
    </xf>
    <xf numFmtId="164" fontId="6" fillId="0" borderId="7" xfId="83" applyFont="1" applyBorder="1" applyAlignment="1">
      <alignment horizontal="center"/>
    </xf>
    <xf numFmtId="164" fontId="29" fillId="0" borderId="7" xfId="83" applyFont="1" applyBorder="1"/>
    <xf numFmtId="164" fontId="29" fillId="0" borderId="7" xfId="83" applyFont="1" applyFill="1" applyBorder="1" applyAlignment="1">
      <alignment horizontal="right"/>
    </xf>
    <xf numFmtId="164" fontId="6" fillId="0" borderId="7" xfId="83" applyFont="1" applyFill="1" applyBorder="1" applyAlignment="1">
      <alignment horizontal="center"/>
    </xf>
    <xf numFmtId="164" fontId="29" fillId="0" borderId="7" xfId="83" applyFont="1" applyFill="1" applyBorder="1" applyAlignment="1" applyProtection="1">
      <alignment horizontal="center" vertical="center"/>
    </xf>
    <xf numFmtId="164" fontId="30" fillId="0" borderId="7" xfId="83" applyFont="1" applyFill="1" applyBorder="1" applyAlignment="1" applyProtection="1">
      <alignment horizontal="center" vertical="center"/>
    </xf>
    <xf numFmtId="164" fontId="29" fillId="0" borderId="7" xfId="83" applyFont="1" applyFill="1" applyBorder="1" applyAlignment="1"/>
    <xf numFmtId="164" fontId="30" fillId="0" borderId="7" xfId="83" applyFont="1" applyFill="1" applyBorder="1" applyAlignment="1"/>
    <xf numFmtId="164" fontId="6" fillId="0" borderId="0" xfId="83" applyFont="1" applyBorder="1" applyAlignment="1">
      <alignment horizontal="center"/>
    </xf>
    <xf numFmtId="0" fontId="48" fillId="0" borderId="0" xfId="67" applyFont="1" applyAlignment="1">
      <alignment horizontal="center"/>
    </xf>
    <xf numFmtId="0" fontId="49" fillId="0" borderId="0" xfId="67" applyFont="1"/>
    <xf numFmtId="164" fontId="49" fillId="0" borderId="7" xfId="83" applyFont="1" applyBorder="1"/>
    <xf numFmtId="0" fontId="48" fillId="0" borderId="0" xfId="67" applyFont="1" applyFill="1" applyAlignment="1">
      <alignment horizontal="center"/>
    </xf>
    <xf numFmtId="164" fontId="30" fillId="0" borderId="0" xfId="83" applyFont="1" applyFill="1" applyBorder="1" applyAlignment="1" applyProtection="1">
      <alignment horizontal="center" vertical="center"/>
    </xf>
    <xf numFmtId="164" fontId="29" fillId="0" borderId="0" xfId="83" applyFont="1"/>
    <xf numFmtId="164" fontId="48" fillId="0" borderId="0" xfId="83" applyFont="1" applyAlignment="1">
      <alignment horizontal="center"/>
    </xf>
    <xf numFmtId="164" fontId="48" fillId="0" borderId="7" xfId="83" applyFont="1" applyBorder="1" applyAlignment="1">
      <alignment horizontal="center"/>
    </xf>
    <xf numFmtId="164" fontId="50" fillId="0" borderId="7" xfId="83" applyFont="1" applyFill="1" applyBorder="1" applyAlignment="1" applyProtection="1">
      <alignment horizontal="left" vertical="center" wrapText="1"/>
    </xf>
    <xf numFmtId="164" fontId="50" fillId="0" borderId="0" xfId="83" applyFont="1" applyFill="1" applyBorder="1" applyAlignment="1" applyProtection="1">
      <alignment horizontal="left" vertical="center" wrapText="1"/>
    </xf>
    <xf numFmtId="164" fontId="49" fillId="0" borderId="0" xfId="83" applyFont="1"/>
    <xf numFmtId="164" fontId="6" fillId="0" borderId="7" xfId="83" applyFont="1" applyBorder="1" applyAlignment="1">
      <alignment horizontal="left"/>
    </xf>
    <xf numFmtId="164" fontId="48" fillId="0" borderId="7" xfId="83" applyFont="1" applyFill="1" applyBorder="1" applyAlignment="1">
      <alignment horizontal="center"/>
    </xf>
    <xf numFmtId="164" fontId="50" fillId="0" borderId="7" xfId="83" applyFont="1" applyFill="1" applyBorder="1" applyAlignment="1"/>
    <xf numFmtId="164" fontId="49" fillId="0" borderId="0" xfId="83" applyFont="1" applyBorder="1"/>
    <xf numFmtId="164" fontId="6" fillId="0" borderId="0" xfId="83" applyFont="1" applyFill="1" applyAlignment="1">
      <alignment horizontal="center"/>
    </xf>
    <xf numFmtId="164" fontId="6" fillId="0" borderId="0" xfId="83" applyFont="1" applyFill="1" applyBorder="1" applyAlignment="1">
      <alignment horizontal="center"/>
    </xf>
    <xf numFmtId="0" fontId="6" fillId="0" borderId="7" xfId="67" applyFont="1" applyBorder="1" applyAlignment="1">
      <alignment horizontal="center"/>
    </xf>
    <xf numFmtId="169" fontId="6" fillId="0" borderId="7" xfId="67" applyNumberFormat="1" applyFont="1" applyBorder="1" applyAlignment="1">
      <alignment horizontal="center"/>
    </xf>
    <xf numFmtId="0" fontId="6" fillId="0" borderId="7" xfId="67" applyFont="1" applyFill="1" applyBorder="1" applyAlignment="1">
      <alignment horizontal="center"/>
    </xf>
    <xf numFmtId="164" fontId="29" fillId="0" borderId="7" xfId="83" applyFont="1" applyBorder="1" applyAlignment="1">
      <alignment horizontal="center"/>
    </xf>
    <xf numFmtId="164" fontId="49" fillId="0" borderId="7" xfId="83" applyFont="1" applyBorder="1" applyAlignment="1">
      <alignment horizontal="center"/>
    </xf>
    <xf numFmtId="164" fontId="48" fillId="0" borderId="0" xfId="83" applyFont="1" applyFill="1" applyAlignment="1">
      <alignment horizontal="center"/>
    </xf>
    <xf numFmtId="1" fontId="29" fillId="0" borderId="11" xfId="49" applyNumberFormat="1" applyFont="1" applyFill="1" applyBorder="1" applyAlignment="1" applyProtection="1">
      <alignment horizontal="center" vertical="center"/>
    </xf>
    <xf numFmtId="164" fontId="49" fillId="0" borderId="7" xfId="83" applyFont="1" applyFill="1" applyBorder="1"/>
    <xf numFmtId="0" fontId="49" fillId="0" borderId="0" xfId="67" applyFont="1" applyFill="1" applyBorder="1"/>
    <xf numFmtId="0" fontId="49" fillId="0" borderId="0" xfId="67" applyFont="1" applyBorder="1"/>
    <xf numFmtId="0" fontId="29" fillId="0" borderId="0" xfId="0" applyFont="1" applyAlignment="1">
      <alignment horizontal="center"/>
    </xf>
    <xf numFmtId="164" fontId="30" fillId="0" borderId="7" xfId="83" applyFont="1" applyFill="1" applyBorder="1" applyAlignment="1" applyProtection="1">
      <alignment horizontal="left" vertical="center" wrapText="1"/>
    </xf>
    <xf numFmtId="164" fontId="29" fillId="0" borderId="7" xfId="83" applyFont="1" applyFill="1" applyBorder="1"/>
    <xf numFmtId="164" fontId="6" fillId="0" borderId="0" xfId="83" applyFont="1" applyAlignment="1">
      <alignment horizontal="center" wrapText="1"/>
    </xf>
    <xf numFmtId="0" fontId="30" fillId="0" borderId="0" xfId="49" applyNumberFormat="1" applyFont="1" applyFill="1" applyBorder="1" applyAlignment="1" applyProtection="1">
      <alignment horizontal="center" vertical="center"/>
    </xf>
    <xf numFmtId="0" fontId="29" fillId="0" borderId="0" xfId="49" applyNumberFormat="1" applyFont="1" applyFill="1" applyBorder="1" applyAlignment="1" applyProtection="1">
      <alignment horizontal="center" vertical="center"/>
    </xf>
    <xf numFmtId="0" fontId="29" fillId="0" borderId="0" xfId="49" applyFont="1" applyAlignment="1">
      <alignment horizontal="center" vertical="center" wrapText="1"/>
    </xf>
    <xf numFmtId="49" fontId="30" fillId="0" borderId="11" xfId="49" applyNumberFormat="1" applyFont="1" applyFill="1" applyBorder="1" applyAlignment="1" applyProtection="1">
      <alignment vertical="center"/>
    </xf>
    <xf numFmtId="0" fontId="30" fillId="0" borderId="0" xfId="49" applyNumberFormat="1" applyFont="1" applyFill="1" applyBorder="1" applyAlignment="1" applyProtection="1">
      <alignment horizontal="center" vertical="center"/>
    </xf>
    <xf numFmtId="0" fontId="29" fillId="0" borderId="0" xfId="49" applyFont="1" applyAlignment="1">
      <alignment horizontal="center" vertical="center" wrapText="1"/>
    </xf>
    <xf numFmtId="0" fontId="29" fillId="0" borderId="0" xfId="49" applyNumberFormat="1" applyFont="1" applyFill="1" applyBorder="1" applyAlignment="1" applyProtection="1">
      <alignment horizontal="center" vertical="center"/>
    </xf>
    <xf numFmtId="0" fontId="30" fillId="0" borderId="0" xfId="49" applyNumberFormat="1" applyFont="1" applyFill="1" applyBorder="1" applyAlignment="1" applyProtection="1">
      <alignment horizontal="center" vertical="center"/>
    </xf>
    <xf numFmtId="0" fontId="29" fillId="0" borderId="0" xfId="49" applyNumberFormat="1" applyFont="1" applyFill="1" applyBorder="1" applyAlignment="1" applyProtection="1">
      <alignment horizontal="center" vertical="center"/>
    </xf>
    <xf numFmtId="0" fontId="29" fillId="0" borderId="0" xfId="0" applyFont="1" applyAlignment="1">
      <alignment horizontal="center"/>
    </xf>
    <xf numFmtId="0" fontId="30" fillId="0" borderId="0" xfId="49" applyNumberFormat="1" applyFont="1" applyFill="1" applyBorder="1" applyAlignment="1" applyProtection="1">
      <alignment horizontal="center" vertical="center"/>
    </xf>
    <xf numFmtId="0" fontId="29" fillId="0" borderId="0" xfId="49" applyNumberFormat="1" applyFont="1" applyFill="1" applyBorder="1" applyAlignment="1" applyProtection="1">
      <alignment horizontal="center" vertical="center"/>
    </xf>
    <xf numFmtId="0" fontId="45" fillId="0" borderId="0" xfId="49" applyNumberFormat="1" applyFont="1" applyFill="1" applyBorder="1" applyAlignment="1" applyProtection="1">
      <alignment horizontal="center" vertical="center"/>
    </xf>
    <xf numFmtId="0" fontId="45" fillId="0" borderId="0" xfId="49" applyNumberFormat="1" applyFont="1" applyFill="1" applyBorder="1" applyAlignment="1" applyProtection="1">
      <alignment vertical="center"/>
    </xf>
    <xf numFmtId="0" fontId="51" fillId="0" borderId="0" xfId="49" applyNumberFormat="1" applyFont="1" applyFill="1" applyBorder="1" applyAlignment="1" applyProtection="1">
      <alignment horizontal="center" vertical="center"/>
    </xf>
    <xf numFmtId="0" fontId="51" fillId="0" borderId="0" xfId="49" applyNumberFormat="1" applyFont="1" applyFill="1" applyBorder="1" applyAlignment="1" applyProtection="1">
      <alignment vertical="center"/>
    </xf>
    <xf numFmtId="4" fontId="51" fillId="0" borderId="0" xfId="49" applyNumberFormat="1" applyFont="1" applyFill="1" applyBorder="1" applyAlignment="1" applyProtection="1">
      <alignment horizontal="right" vertical="center"/>
    </xf>
    <xf numFmtId="0" fontId="29" fillId="0" borderId="7" xfId="67" applyFont="1" applyFill="1" applyBorder="1" applyAlignment="1">
      <alignment vertical="center"/>
    </xf>
    <xf numFmtId="168" fontId="38" fillId="0" borderId="0" xfId="67" applyNumberFormat="1" applyFont="1" applyFill="1" applyAlignment="1">
      <alignment horizontal="center"/>
    </xf>
    <xf numFmtId="164" fontId="49" fillId="0" borderId="0" xfId="83" applyFont="1" applyFill="1" applyBorder="1"/>
    <xf numFmtId="0" fontId="29" fillId="0" borderId="0" xfId="0" applyFont="1" applyAlignment="1">
      <alignment horizontal="center"/>
    </xf>
    <xf numFmtId="164" fontId="52" fillId="0" borderId="7" xfId="83" applyFont="1" applyFill="1" applyBorder="1" applyAlignment="1">
      <alignment horizontal="center"/>
    </xf>
    <xf numFmtId="0" fontId="29" fillId="0" borderId="11" xfId="0" applyFont="1" applyBorder="1" applyAlignment="1">
      <alignment horizontal="right"/>
    </xf>
    <xf numFmtId="0" fontId="29" fillId="0" borderId="8" xfId="0" applyFont="1" applyBorder="1" applyAlignment="1">
      <alignment horizontal="right"/>
    </xf>
    <xf numFmtId="0" fontId="29" fillId="0" borderId="12" xfId="0" applyFont="1" applyBorder="1" applyAlignment="1">
      <alignment horizontal="right"/>
    </xf>
    <xf numFmtId="0" fontId="30" fillId="0" borderId="8" xfId="0" applyFont="1" applyBorder="1" applyAlignment="1">
      <alignment horizontal="right"/>
    </xf>
    <xf numFmtId="0" fontId="30" fillId="0" borderId="12" xfId="0" applyFont="1" applyBorder="1" applyAlignment="1">
      <alignment horizontal="right"/>
    </xf>
    <xf numFmtId="49" fontId="29" fillId="0" borderId="11" xfId="0" applyNumberFormat="1" applyFont="1" applyBorder="1" applyAlignment="1">
      <alignment horizontal="left"/>
    </xf>
    <xf numFmtId="49" fontId="29" fillId="0" borderId="8" xfId="0" applyNumberFormat="1" applyFont="1" applyBorder="1" applyAlignment="1">
      <alignment horizontal="left"/>
    </xf>
    <xf numFmtId="49" fontId="29" fillId="0" borderId="12" xfId="0" applyNumberFormat="1" applyFont="1" applyBorder="1" applyAlignment="1">
      <alignment horizontal="left"/>
    </xf>
    <xf numFmtId="172" fontId="30" fillId="0" borderId="11" xfId="0" applyNumberFormat="1" applyFont="1" applyBorder="1" applyAlignment="1">
      <alignment horizontal="right"/>
    </xf>
    <xf numFmtId="172" fontId="30" fillId="0" borderId="8" xfId="0" applyNumberFormat="1" applyFont="1" applyBorder="1" applyAlignment="1">
      <alignment horizontal="right"/>
    </xf>
    <xf numFmtId="172" fontId="30" fillId="0" borderId="12" xfId="0" applyNumberFormat="1" applyFont="1" applyBorder="1" applyAlignment="1">
      <alignment horizontal="right"/>
    </xf>
    <xf numFmtId="0" fontId="29" fillId="0" borderId="11" xfId="0" applyFont="1" applyBorder="1" applyAlignment="1">
      <alignment horizontal="center"/>
    </xf>
    <xf numFmtId="0" fontId="29" fillId="0" borderId="8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49" fontId="29" fillId="0" borderId="11" xfId="0" applyNumberFormat="1" applyFont="1" applyBorder="1" applyAlignment="1">
      <alignment horizontal="center"/>
    </xf>
    <xf numFmtId="49" fontId="29" fillId="0" borderId="8" xfId="0" applyNumberFormat="1" applyFont="1" applyBorder="1" applyAlignment="1">
      <alignment horizontal="center"/>
    </xf>
    <xf numFmtId="49" fontId="29" fillId="0" borderId="12" xfId="0" applyNumberFormat="1" applyFont="1" applyBorder="1" applyAlignment="1">
      <alignment horizontal="center"/>
    </xf>
    <xf numFmtId="172" fontId="29" fillId="0" borderId="11" xfId="0" applyNumberFormat="1" applyFont="1" applyBorder="1" applyAlignment="1">
      <alignment horizontal="right"/>
    </xf>
    <xf numFmtId="172" fontId="29" fillId="0" borderId="8" xfId="0" applyNumberFormat="1" applyFont="1" applyBorder="1" applyAlignment="1">
      <alignment horizontal="right"/>
    </xf>
    <xf numFmtId="172" fontId="29" fillId="0" borderId="12" xfId="0" applyNumberFormat="1" applyFont="1" applyBorder="1" applyAlignment="1">
      <alignment horizontal="right"/>
    </xf>
    <xf numFmtId="0" fontId="39" fillId="0" borderId="0" xfId="0" applyFont="1" applyAlignment="1">
      <alignment horizontal="center"/>
    </xf>
    <xf numFmtId="49" fontId="29" fillId="0" borderId="1" xfId="0" applyNumberFormat="1" applyFont="1" applyFill="1" applyBorder="1" applyAlignment="1">
      <alignment horizontal="center"/>
    </xf>
    <xf numFmtId="0" fontId="29" fillId="0" borderId="0" xfId="0" applyFont="1" applyAlignment="1">
      <alignment horizontal="left"/>
    </xf>
    <xf numFmtId="0" fontId="29" fillId="0" borderId="1" xfId="0" applyFont="1" applyBorder="1" applyAlignment="1">
      <alignment horizontal="center"/>
    </xf>
    <xf numFmtId="0" fontId="29" fillId="0" borderId="0" xfId="0" applyFont="1" applyAlignment="1">
      <alignment horizontal="right"/>
    </xf>
    <xf numFmtId="49" fontId="29" fillId="0" borderId="1" xfId="0" applyNumberFormat="1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0" fontId="43" fillId="0" borderId="0" xfId="0" applyFont="1" applyAlignment="1">
      <alignment horizontal="center"/>
    </xf>
    <xf numFmtId="0" fontId="29" fillId="0" borderId="3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11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wrapText="1"/>
    </xf>
    <xf numFmtId="0" fontId="29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49" fontId="29" fillId="0" borderId="44" xfId="0" applyNumberFormat="1" applyFont="1" applyFill="1" applyBorder="1" applyAlignment="1">
      <alignment horizontal="center"/>
    </xf>
    <xf numFmtId="49" fontId="29" fillId="0" borderId="7" xfId="0" applyNumberFormat="1" applyFont="1" applyFill="1" applyBorder="1" applyAlignment="1">
      <alignment horizontal="center"/>
    </xf>
    <xf numFmtId="49" fontId="29" fillId="0" borderId="45" xfId="0" applyNumberFormat="1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6" xfId="0" applyFont="1" applyBorder="1" applyAlignment="1">
      <alignment horizontal="center"/>
    </xf>
    <xf numFmtId="0" fontId="29" fillId="0" borderId="2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49" fontId="40" fillId="0" borderId="1" xfId="0" applyNumberFormat="1" applyFont="1" applyBorder="1" applyAlignment="1">
      <alignment horizontal="center"/>
    </xf>
    <xf numFmtId="49" fontId="29" fillId="0" borderId="39" xfId="0" applyNumberFormat="1" applyFont="1" applyBorder="1" applyAlignment="1">
      <alignment horizontal="center"/>
    </xf>
    <xf numFmtId="49" fontId="29" fillId="0" borderId="26" xfId="0" applyNumberFormat="1" applyFont="1" applyBorder="1" applyAlignment="1">
      <alignment horizontal="center"/>
    </xf>
    <xf numFmtId="49" fontId="29" fillId="0" borderId="40" xfId="0" applyNumberFormat="1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49" fontId="29" fillId="0" borderId="8" xfId="0" applyNumberFormat="1" applyFont="1" applyBorder="1" applyAlignment="1">
      <alignment horizontal="left" vertical="center"/>
    </xf>
    <xf numFmtId="0" fontId="29" fillId="0" borderId="1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29" fillId="0" borderId="7" xfId="0" applyFont="1" applyBorder="1" applyAlignment="1">
      <alignment horizontal="right"/>
    </xf>
    <xf numFmtId="0" fontId="30" fillId="0" borderId="0" xfId="0" applyFont="1" applyAlignment="1">
      <alignment horizontal="right"/>
    </xf>
    <xf numFmtId="0" fontId="30" fillId="0" borderId="0" xfId="0" applyFont="1" applyBorder="1" applyAlignment="1">
      <alignment horizontal="right"/>
    </xf>
    <xf numFmtId="49" fontId="29" fillId="0" borderId="7" xfId="0" applyNumberFormat="1" applyFont="1" applyBorder="1" applyAlignment="1">
      <alignment horizontal="left"/>
    </xf>
    <xf numFmtId="49" fontId="29" fillId="0" borderId="7" xfId="0" applyNumberFormat="1" applyFont="1" applyBorder="1" applyAlignment="1">
      <alignment horizontal="center"/>
    </xf>
    <xf numFmtId="172" fontId="29" fillId="0" borderId="7" xfId="82" applyNumberFormat="1" applyFont="1" applyBorder="1" applyAlignment="1">
      <alignment horizontal="right"/>
    </xf>
    <xf numFmtId="0" fontId="29" fillId="0" borderId="7" xfId="0" applyFont="1" applyBorder="1" applyAlignment="1">
      <alignment horizontal="center"/>
    </xf>
    <xf numFmtId="0" fontId="6" fillId="0" borderId="11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7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172" fontId="30" fillId="0" borderId="11" xfId="82" applyNumberFormat="1" applyFont="1" applyBorder="1" applyAlignment="1">
      <alignment horizontal="right"/>
    </xf>
    <xf numFmtId="172" fontId="30" fillId="0" borderId="8" xfId="82" applyNumberFormat="1" applyFont="1" applyBorder="1" applyAlignment="1">
      <alignment horizontal="right"/>
    </xf>
    <xf numFmtId="172" fontId="30" fillId="0" borderId="12" xfId="82" applyNumberFormat="1" applyFont="1" applyBorder="1" applyAlignment="1">
      <alignment horizontal="right"/>
    </xf>
    <xf numFmtId="0" fontId="7" fillId="0" borderId="11" xfId="0" quotePrefix="1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1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9" xfId="0" applyFont="1" applyBorder="1" applyAlignment="1">
      <alignment horizontal="center"/>
    </xf>
    <xf numFmtId="0" fontId="43" fillId="0" borderId="0" xfId="0" applyFont="1" applyBorder="1" applyAlignment="1">
      <alignment horizontal="center" wrapText="1"/>
    </xf>
    <xf numFmtId="172" fontId="30" fillId="0" borderId="7" xfId="0" applyNumberFormat="1" applyFont="1" applyBorder="1" applyAlignment="1">
      <alignment horizontal="right"/>
    </xf>
    <xf numFmtId="0" fontId="30" fillId="0" borderId="7" xfId="0" applyFont="1" applyBorder="1" applyAlignment="1">
      <alignment horizontal="right"/>
    </xf>
    <xf numFmtId="0" fontId="27" fillId="0" borderId="0" xfId="1" applyFont="1" applyBorder="1" applyAlignment="1">
      <alignment horizontal="center" wrapText="1"/>
    </xf>
    <xf numFmtId="0" fontId="28" fillId="0" borderId="2" xfId="1" applyFont="1" applyBorder="1" applyAlignment="1">
      <alignment horizontal="center"/>
    </xf>
    <xf numFmtId="0" fontId="28" fillId="0" borderId="3" xfId="1" applyFont="1" applyBorder="1" applyAlignment="1">
      <alignment horizontal="center"/>
    </xf>
    <xf numFmtId="0" fontId="28" fillId="0" borderId="4" xfId="1" applyFont="1" applyBorder="1" applyAlignment="1">
      <alignment horizontal="center"/>
    </xf>
    <xf numFmtId="0" fontId="28" fillId="0" borderId="3" xfId="1" applyFont="1" applyBorder="1" applyAlignment="1">
      <alignment horizontal="center" vertical="center"/>
    </xf>
    <xf numFmtId="0" fontId="28" fillId="0" borderId="4" xfId="1" applyFont="1" applyBorder="1" applyAlignment="1">
      <alignment horizontal="center" vertical="center"/>
    </xf>
    <xf numFmtId="0" fontId="28" fillId="0" borderId="11" xfId="1" applyFont="1" applyBorder="1" applyAlignment="1">
      <alignment horizontal="center" vertical="center"/>
    </xf>
    <xf numFmtId="0" fontId="28" fillId="0" borderId="8" xfId="1" applyFont="1" applyBorder="1" applyAlignment="1">
      <alignment horizontal="center" vertical="center"/>
    </xf>
    <xf numFmtId="49" fontId="28" fillId="0" borderId="8" xfId="1" applyNumberFormat="1" applyFont="1" applyBorder="1" applyAlignment="1">
      <alignment horizontal="left" vertical="center"/>
    </xf>
    <xf numFmtId="0" fontId="28" fillId="0" borderId="5" xfId="1" applyFont="1" applyBorder="1" applyAlignment="1">
      <alignment horizontal="center"/>
    </xf>
    <xf numFmtId="0" fontId="28" fillId="0" borderId="0" xfId="1" applyFont="1" applyBorder="1" applyAlignment="1">
      <alignment horizontal="center"/>
    </xf>
    <xf numFmtId="0" fontId="28" fillId="0" borderId="6" xfId="1" applyFont="1" applyBorder="1" applyAlignment="1">
      <alignment horizontal="center"/>
    </xf>
    <xf numFmtId="0" fontId="28" fillId="0" borderId="1" xfId="1" applyFont="1" applyBorder="1" applyAlignment="1">
      <alignment horizontal="center" vertical="center"/>
    </xf>
    <xf numFmtId="0" fontId="28" fillId="0" borderId="10" xfId="1" applyFont="1" applyBorder="1" applyAlignment="1">
      <alignment horizontal="center" vertical="center"/>
    </xf>
    <xf numFmtId="0" fontId="28" fillId="0" borderId="9" xfId="1" applyFont="1" applyBorder="1" applyAlignment="1">
      <alignment horizontal="center" vertical="center"/>
    </xf>
    <xf numFmtId="0" fontId="28" fillId="0" borderId="0" xfId="1" applyFont="1" applyBorder="1" applyAlignment="1">
      <alignment horizontal="center" vertical="center"/>
    </xf>
    <xf numFmtId="0" fontId="28" fillId="0" borderId="6" xfId="1" applyFont="1" applyBorder="1" applyAlignment="1">
      <alignment horizontal="center" vertical="center"/>
    </xf>
    <xf numFmtId="0" fontId="28" fillId="0" borderId="2" xfId="1" applyFont="1" applyBorder="1" applyAlignment="1">
      <alignment horizontal="center" vertical="center"/>
    </xf>
    <xf numFmtId="0" fontId="28" fillId="0" borderId="5" xfId="1" applyFont="1" applyBorder="1" applyAlignment="1">
      <alignment horizontal="center" vertical="center"/>
    </xf>
    <xf numFmtId="0" fontId="28" fillId="0" borderId="1" xfId="1" applyFont="1" applyBorder="1" applyAlignment="1">
      <alignment horizontal="center"/>
    </xf>
    <xf numFmtId="0" fontId="28" fillId="0" borderId="10" xfId="1" applyFont="1" applyBorder="1" applyAlignment="1">
      <alignment horizontal="center"/>
    </xf>
    <xf numFmtId="0" fontId="28" fillId="0" borderId="9" xfId="1" applyFont="1" applyBorder="1" applyAlignment="1">
      <alignment horizontal="center"/>
    </xf>
    <xf numFmtId="0" fontId="28" fillId="0" borderId="7" xfId="1" applyFont="1" applyBorder="1" applyAlignment="1">
      <alignment horizontal="right"/>
    </xf>
    <xf numFmtId="0" fontId="28" fillId="0" borderId="7" xfId="1" applyFont="1" applyBorder="1" applyAlignment="1">
      <alignment horizontal="center"/>
    </xf>
    <xf numFmtId="0" fontId="28" fillId="0" borderId="7" xfId="1" applyFont="1" applyBorder="1" applyAlignment="1">
      <alignment horizontal="center" vertical="center"/>
    </xf>
    <xf numFmtId="49" fontId="28" fillId="0" borderId="7" xfId="1" applyNumberFormat="1" applyFont="1" applyBorder="1" applyAlignment="1">
      <alignment horizontal="left"/>
    </xf>
    <xf numFmtId="0" fontId="27" fillId="0" borderId="0" xfId="1" applyFont="1" applyBorder="1" applyAlignment="1">
      <alignment horizontal="right"/>
    </xf>
    <xf numFmtId="0" fontId="27" fillId="0" borderId="0" xfId="1" applyFont="1" applyBorder="1" applyAlignment="1">
      <alignment horizontal="center"/>
    </xf>
    <xf numFmtId="0" fontId="28" fillId="0" borderId="11" xfId="1" applyFont="1" applyBorder="1" applyAlignment="1">
      <alignment horizontal="center"/>
    </xf>
    <xf numFmtId="0" fontId="28" fillId="0" borderId="0" xfId="1" applyFont="1" applyAlignment="1">
      <alignment horizontal="center"/>
    </xf>
    <xf numFmtId="49" fontId="28" fillId="0" borderId="1" xfId="1" applyNumberFormat="1" applyFont="1" applyBorder="1" applyAlignment="1">
      <alignment horizontal="center"/>
    </xf>
    <xf numFmtId="0" fontId="28" fillId="0" borderId="0" xfId="1" applyFont="1" applyAlignment="1">
      <alignment horizontal="left"/>
    </xf>
    <xf numFmtId="0" fontId="28" fillId="0" borderId="0" xfId="1" applyFont="1" applyAlignment="1">
      <alignment horizontal="right"/>
    </xf>
    <xf numFmtId="49" fontId="28" fillId="0" borderId="1" xfId="1" applyNumberFormat="1" applyFont="1" applyBorder="1" applyAlignment="1">
      <alignment horizontal="left"/>
    </xf>
    <xf numFmtId="0" fontId="30" fillId="0" borderId="7" xfId="49" applyNumberFormat="1" applyFont="1" applyFill="1" applyBorder="1" applyAlignment="1" applyProtection="1">
      <alignment horizontal="center" vertical="top"/>
    </xf>
    <xf numFmtId="0" fontId="30" fillId="0" borderId="0" xfId="49" applyNumberFormat="1" applyFont="1" applyFill="1" applyBorder="1" applyAlignment="1" applyProtection="1">
      <alignment horizontal="center" vertical="top"/>
    </xf>
    <xf numFmtId="0" fontId="30" fillId="0" borderId="0" xfId="49" applyNumberFormat="1" applyFont="1" applyFill="1" applyBorder="1" applyAlignment="1" applyProtection="1">
      <alignment horizontal="center" vertical="center"/>
    </xf>
    <xf numFmtId="0" fontId="29" fillId="0" borderId="0" xfId="49" applyNumberFormat="1" applyFont="1" applyFill="1" applyBorder="1" applyAlignment="1" applyProtection="1">
      <alignment horizontal="center" vertical="center"/>
    </xf>
    <xf numFmtId="0" fontId="29" fillId="0" borderId="0" xfId="49" applyFont="1" applyAlignment="1">
      <alignment horizontal="center" vertical="center" wrapText="1"/>
    </xf>
    <xf numFmtId="0" fontId="29" fillId="0" borderId="0" xfId="49" applyNumberFormat="1" applyFont="1" applyFill="1" applyBorder="1" applyAlignment="1" applyProtection="1">
      <alignment horizontal="center" vertical="center" wrapText="1"/>
    </xf>
    <xf numFmtId="0" fontId="29" fillId="0" borderId="7" xfId="49" applyNumberFormat="1" applyFont="1" applyFill="1" applyBorder="1" applyAlignment="1" applyProtection="1">
      <alignment horizontal="left" vertical="top"/>
    </xf>
    <xf numFmtId="0" fontId="29" fillId="0" borderId="0" xfId="49" quotePrefix="1" applyNumberFormat="1" applyFont="1" applyFill="1" applyBorder="1" applyAlignment="1" applyProtection="1">
      <alignment horizontal="center" vertical="center" wrapText="1"/>
    </xf>
    <xf numFmtId="164" fontId="6" fillId="0" borderId="38" xfId="83" applyFont="1" applyBorder="1" applyAlignment="1">
      <alignment horizontal="center"/>
    </xf>
    <xf numFmtId="164" fontId="6" fillId="0" borderId="22" xfId="83" applyFont="1" applyBorder="1" applyAlignment="1">
      <alignment horizontal="center"/>
    </xf>
    <xf numFmtId="164" fontId="6" fillId="0" borderId="35" xfId="83" applyFont="1" applyBorder="1" applyAlignment="1">
      <alignment horizontal="center"/>
    </xf>
    <xf numFmtId="0" fontId="30" fillId="0" borderId="0" xfId="1" applyNumberFormat="1" applyFont="1" applyFill="1" applyBorder="1" applyAlignment="1" applyProtection="1">
      <alignment horizontal="center" vertical="center"/>
    </xf>
    <xf numFmtId="0" fontId="29" fillId="0" borderId="7" xfId="49" applyNumberFormat="1" applyFont="1" applyFill="1" applyBorder="1" applyAlignment="1" applyProtection="1">
      <alignment horizontal="center" vertical="top"/>
    </xf>
  </cellXfs>
  <cellStyles count="8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Гиперссылка" xfId="68" builtinId="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Обычный 2 2" xfId="67"/>
    <cellStyle name="Обычный 2 3" xfId="84"/>
    <cellStyle name="Обычный 3" xfId="37"/>
    <cellStyle name="Обычный 3 2" xfId="38"/>
    <cellStyle name="Обычный 3 3" xfId="39"/>
    <cellStyle name="Обычный 3 4" xfId="69"/>
    <cellStyle name="Обычный 3 5" xfId="70"/>
    <cellStyle name="Обычный 3 6" xfId="71"/>
    <cellStyle name="Обычный 4" xfId="40"/>
    <cellStyle name="Обычный 4 2" xfId="72"/>
    <cellStyle name="Обычный 5" xfId="41"/>
    <cellStyle name="Обычный 6" xfId="42"/>
    <cellStyle name="Обычный 6 2" xfId="73"/>
    <cellStyle name="Обычный 7" xfId="74"/>
    <cellStyle name="Обычный 8" xfId="43"/>
    <cellStyle name="Плохой 2" xfId="44"/>
    <cellStyle name="Пояснение 2" xfId="45"/>
    <cellStyle name="Примечание 2" xfId="46"/>
    <cellStyle name="Примечание 3" xfId="47"/>
    <cellStyle name="Процентный 2" xfId="75"/>
    <cellStyle name="Связанная ячейка 2" xfId="48"/>
    <cellStyle name="Стиль 1" xfId="49"/>
    <cellStyle name="Текст предупреждения 2" xfId="50"/>
    <cellStyle name="Финансовый" xfId="83" builtinId="3"/>
    <cellStyle name="Финансовый 2" xfId="51"/>
    <cellStyle name="Финансовый 2 2" xfId="52"/>
    <cellStyle name="Финансовый 2 2 2" xfId="53"/>
    <cellStyle name="Финансовый 3" xfId="54"/>
    <cellStyle name="Финансовый 3 2" xfId="55"/>
    <cellStyle name="Финансовый 3 3" xfId="56"/>
    <cellStyle name="Финансовый 3 3 2" xfId="76"/>
    <cellStyle name="Финансовый 3 3 3" xfId="77"/>
    <cellStyle name="Финансовый 3 3 4" xfId="78"/>
    <cellStyle name="Финансовый 4" xfId="57"/>
    <cellStyle name="Финансовый 4 2" xfId="58"/>
    <cellStyle name="Финансовый 4 3" xfId="59"/>
    <cellStyle name="Финансовый 4 4" xfId="60"/>
    <cellStyle name="Финансовый 4 5" xfId="61"/>
    <cellStyle name="Финансовый 4 6" xfId="62"/>
    <cellStyle name="Финансовый 4 7" xfId="79"/>
    <cellStyle name="Финансовый 4 8" xfId="80"/>
    <cellStyle name="Финансовый 4 9" xfId="85"/>
    <cellStyle name="Финансовый 5" xfId="63"/>
    <cellStyle name="Финансовый 5 2" xfId="64"/>
    <cellStyle name="Финансовый 6" xfId="65"/>
    <cellStyle name="Финансовый 6 2" xfId="81"/>
    <cellStyle name="Финансовый 7" xfId="82"/>
    <cellStyle name="Хороший 2" xfId="6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kancelar24.ru/catalog/goods/klej-karandash2/222282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45"/>
  <sheetViews>
    <sheetView view="pageBreakPreview" zoomScaleSheetLayoutView="100" workbookViewId="0">
      <selection activeCell="AQ25" sqref="AQ25:BQ25"/>
    </sheetView>
  </sheetViews>
  <sheetFormatPr defaultColWidth="1.140625" defaultRowHeight="15.75"/>
  <cols>
    <col min="1" max="16" width="1.140625" style="345"/>
    <col min="17" max="17" width="1.85546875" style="345" customWidth="1"/>
    <col min="18" max="18" width="1.140625" style="345"/>
    <col min="19" max="19" width="2" style="345" customWidth="1"/>
    <col min="20" max="20" width="1.85546875" style="345" customWidth="1"/>
    <col min="21" max="32" width="1.140625" style="345"/>
    <col min="33" max="33" width="1.85546875" style="345" customWidth="1"/>
    <col min="34" max="38" width="1.140625" style="345"/>
    <col min="39" max="39" width="2" style="345" customWidth="1"/>
    <col min="40" max="41" width="1.140625" style="345"/>
    <col min="42" max="42" width="1.5703125" style="345" customWidth="1"/>
    <col min="43" max="44" width="1.140625" style="345"/>
    <col min="45" max="45" width="1.85546875" style="345" customWidth="1"/>
    <col min="46" max="46" width="1.7109375" style="345" customWidth="1"/>
    <col min="47" max="47" width="1.140625" style="345"/>
    <col min="48" max="48" width="2" style="345" customWidth="1"/>
    <col min="49" max="88" width="1.140625" style="345"/>
    <col min="89" max="89" width="2.28515625" style="345" customWidth="1"/>
    <col min="90" max="90" width="1.140625" style="345"/>
    <col min="91" max="91" width="2.28515625" style="345" customWidth="1"/>
    <col min="92" max="272" width="1.140625" style="345"/>
    <col min="273" max="273" width="1.85546875" style="345" customWidth="1"/>
    <col min="274" max="275" width="1.140625" style="345"/>
    <col min="276" max="276" width="1.85546875" style="345" customWidth="1"/>
    <col min="277" max="303" width="1.140625" style="345"/>
    <col min="304" max="304" width="2" style="345" customWidth="1"/>
    <col min="305" max="528" width="1.140625" style="345"/>
    <col min="529" max="529" width="1.85546875" style="345" customWidth="1"/>
    <col min="530" max="531" width="1.140625" style="345"/>
    <col min="532" max="532" width="1.85546875" style="345" customWidth="1"/>
    <col min="533" max="559" width="1.140625" style="345"/>
    <col min="560" max="560" width="2" style="345" customWidth="1"/>
    <col min="561" max="784" width="1.140625" style="345"/>
    <col min="785" max="785" width="1.85546875" style="345" customWidth="1"/>
    <col min="786" max="787" width="1.140625" style="345"/>
    <col min="788" max="788" width="1.85546875" style="345" customWidth="1"/>
    <col min="789" max="815" width="1.140625" style="345"/>
    <col min="816" max="816" width="2" style="345" customWidth="1"/>
    <col min="817" max="1040" width="1.140625" style="345"/>
    <col min="1041" max="1041" width="1.85546875" style="345" customWidth="1"/>
    <col min="1042" max="1043" width="1.140625" style="345"/>
    <col min="1044" max="1044" width="1.85546875" style="345" customWidth="1"/>
    <col min="1045" max="1071" width="1.140625" style="345"/>
    <col min="1072" max="1072" width="2" style="345" customWidth="1"/>
    <col min="1073" max="1296" width="1.140625" style="345"/>
    <col min="1297" max="1297" width="1.85546875" style="345" customWidth="1"/>
    <col min="1298" max="1299" width="1.140625" style="345"/>
    <col min="1300" max="1300" width="1.85546875" style="345" customWidth="1"/>
    <col min="1301" max="1327" width="1.140625" style="345"/>
    <col min="1328" max="1328" width="2" style="345" customWidth="1"/>
    <col min="1329" max="1552" width="1.140625" style="345"/>
    <col min="1553" max="1553" width="1.85546875" style="345" customWidth="1"/>
    <col min="1554" max="1555" width="1.140625" style="345"/>
    <col min="1556" max="1556" width="1.85546875" style="345" customWidth="1"/>
    <col min="1557" max="1583" width="1.140625" style="345"/>
    <col min="1584" max="1584" width="2" style="345" customWidth="1"/>
    <col min="1585" max="1808" width="1.140625" style="345"/>
    <col min="1809" max="1809" width="1.85546875" style="345" customWidth="1"/>
    <col min="1810" max="1811" width="1.140625" style="345"/>
    <col min="1812" max="1812" width="1.85546875" style="345" customWidth="1"/>
    <col min="1813" max="1839" width="1.140625" style="345"/>
    <col min="1840" max="1840" width="2" style="345" customWidth="1"/>
    <col min="1841" max="2064" width="1.140625" style="345"/>
    <col min="2065" max="2065" width="1.85546875" style="345" customWidth="1"/>
    <col min="2066" max="2067" width="1.140625" style="345"/>
    <col min="2068" max="2068" width="1.85546875" style="345" customWidth="1"/>
    <col min="2069" max="2095" width="1.140625" style="345"/>
    <col min="2096" max="2096" width="2" style="345" customWidth="1"/>
    <col min="2097" max="2320" width="1.140625" style="345"/>
    <col min="2321" max="2321" width="1.85546875" style="345" customWidth="1"/>
    <col min="2322" max="2323" width="1.140625" style="345"/>
    <col min="2324" max="2324" width="1.85546875" style="345" customWidth="1"/>
    <col min="2325" max="2351" width="1.140625" style="345"/>
    <col min="2352" max="2352" width="2" style="345" customWidth="1"/>
    <col min="2353" max="2576" width="1.140625" style="345"/>
    <col min="2577" max="2577" width="1.85546875" style="345" customWidth="1"/>
    <col min="2578" max="2579" width="1.140625" style="345"/>
    <col min="2580" max="2580" width="1.85546875" style="345" customWidth="1"/>
    <col min="2581" max="2607" width="1.140625" style="345"/>
    <col min="2608" max="2608" width="2" style="345" customWidth="1"/>
    <col min="2609" max="2832" width="1.140625" style="345"/>
    <col min="2833" max="2833" width="1.85546875" style="345" customWidth="1"/>
    <col min="2834" max="2835" width="1.140625" style="345"/>
    <col min="2836" max="2836" width="1.85546875" style="345" customWidth="1"/>
    <col min="2837" max="2863" width="1.140625" style="345"/>
    <col min="2864" max="2864" width="2" style="345" customWidth="1"/>
    <col min="2865" max="3088" width="1.140625" style="345"/>
    <col min="3089" max="3089" width="1.85546875" style="345" customWidth="1"/>
    <col min="3090" max="3091" width="1.140625" style="345"/>
    <col min="3092" max="3092" width="1.85546875" style="345" customWidth="1"/>
    <col min="3093" max="3119" width="1.140625" style="345"/>
    <col min="3120" max="3120" width="2" style="345" customWidth="1"/>
    <col min="3121" max="3344" width="1.140625" style="345"/>
    <col min="3345" max="3345" width="1.85546875" style="345" customWidth="1"/>
    <col min="3346" max="3347" width="1.140625" style="345"/>
    <col min="3348" max="3348" width="1.85546875" style="345" customWidth="1"/>
    <col min="3349" max="3375" width="1.140625" style="345"/>
    <col min="3376" max="3376" width="2" style="345" customWidth="1"/>
    <col min="3377" max="3600" width="1.140625" style="345"/>
    <col min="3601" max="3601" width="1.85546875" style="345" customWidth="1"/>
    <col min="3602" max="3603" width="1.140625" style="345"/>
    <col min="3604" max="3604" width="1.85546875" style="345" customWidth="1"/>
    <col min="3605" max="3631" width="1.140625" style="345"/>
    <col min="3632" max="3632" width="2" style="345" customWidth="1"/>
    <col min="3633" max="3856" width="1.140625" style="345"/>
    <col min="3857" max="3857" width="1.85546875" style="345" customWidth="1"/>
    <col min="3858" max="3859" width="1.140625" style="345"/>
    <col min="3860" max="3860" width="1.85546875" style="345" customWidth="1"/>
    <col min="3861" max="3887" width="1.140625" style="345"/>
    <col min="3888" max="3888" width="2" style="345" customWidth="1"/>
    <col min="3889" max="4112" width="1.140625" style="345"/>
    <col min="4113" max="4113" width="1.85546875" style="345" customWidth="1"/>
    <col min="4114" max="4115" width="1.140625" style="345"/>
    <col min="4116" max="4116" width="1.85546875" style="345" customWidth="1"/>
    <col min="4117" max="4143" width="1.140625" style="345"/>
    <col min="4144" max="4144" width="2" style="345" customWidth="1"/>
    <col min="4145" max="4368" width="1.140625" style="345"/>
    <col min="4369" max="4369" width="1.85546875" style="345" customWidth="1"/>
    <col min="4370" max="4371" width="1.140625" style="345"/>
    <col min="4372" max="4372" width="1.85546875" style="345" customWidth="1"/>
    <col min="4373" max="4399" width="1.140625" style="345"/>
    <col min="4400" max="4400" width="2" style="345" customWidth="1"/>
    <col min="4401" max="4624" width="1.140625" style="345"/>
    <col min="4625" max="4625" width="1.85546875" style="345" customWidth="1"/>
    <col min="4626" max="4627" width="1.140625" style="345"/>
    <col min="4628" max="4628" width="1.85546875" style="345" customWidth="1"/>
    <col min="4629" max="4655" width="1.140625" style="345"/>
    <col min="4656" max="4656" width="2" style="345" customWidth="1"/>
    <col min="4657" max="4880" width="1.140625" style="345"/>
    <col min="4881" max="4881" width="1.85546875" style="345" customWidth="1"/>
    <col min="4882" max="4883" width="1.140625" style="345"/>
    <col min="4884" max="4884" width="1.85546875" style="345" customWidth="1"/>
    <col min="4885" max="4911" width="1.140625" style="345"/>
    <col min="4912" max="4912" width="2" style="345" customWidth="1"/>
    <col min="4913" max="5136" width="1.140625" style="345"/>
    <col min="5137" max="5137" width="1.85546875" style="345" customWidth="1"/>
    <col min="5138" max="5139" width="1.140625" style="345"/>
    <col min="5140" max="5140" width="1.85546875" style="345" customWidth="1"/>
    <col min="5141" max="5167" width="1.140625" style="345"/>
    <col min="5168" max="5168" width="2" style="345" customWidth="1"/>
    <col min="5169" max="5392" width="1.140625" style="345"/>
    <col min="5393" max="5393" width="1.85546875" style="345" customWidth="1"/>
    <col min="5394" max="5395" width="1.140625" style="345"/>
    <col min="5396" max="5396" width="1.85546875" style="345" customWidth="1"/>
    <col min="5397" max="5423" width="1.140625" style="345"/>
    <col min="5424" max="5424" width="2" style="345" customWidth="1"/>
    <col min="5425" max="5648" width="1.140625" style="345"/>
    <col min="5649" max="5649" width="1.85546875" style="345" customWidth="1"/>
    <col min="5650" max="5651" width="1.140625" style="345"/>
    <col min="5652" max="5652" width="1.85546875" style="345" customWidth="1"/>
    <col min="5653" max="5679" width="1.140625" style="345"/>
    <col min="5680" max="5680" width="2" style="345" customWidth="1"/>
    <col min="5681" max="5904" width="1.140625" style="345"/>
    <col min="5905" max="5905" width="1.85546875" style="345" customWidth="1"/>
    <col min="5906" max="5907" width="1.140625" style="345"/>
    <col min="5908" max="5908" width="1.85546875" style="345" customWidth="1"/>
    <col min="5909" max="5935" width="1.140625" style="345"/>
    <col min="5936" max="5936" width="2" style="345" customWidth="1"/>
    <col min="5937" max="6160" width="1.140625" style="345"/>
    <col min="6161" max="6161" width="1.85546875" style="345" customWidth="1"/>
    <col min="6162" max="6163" width="1.140625" style="345"/>
    <col min="6164" max="6164" width="1.85546875" style="345" customWidth="1"/>
    <col min="6165" max="6191" width="1.140625" style="345"/>
    <col min="6192" max="6192" width="2" style="345" customWidth="1"/>
    <col min="6193" max="6416" width="1.140625" style="345"/>
    <col min="6417" max="6417" width="1.85546875" style="345" customWidth="1"/>
    <col min="6418" max="6419" width="1.140625" style="345"/>
    <col min="6420" max="6420" width="1.85546875" style="345" customWidth="1"/>
    <col min="6421" max="6447" width="1.140625" style="345"/>
    <col min="6448" max="6448" width="2" style="345" customWidth="1"/>
    <col min="6449" max="6672" width="1.140625" style="345"/>
    <col min="6673" max="6673" width="1.85546875" style="345" customWidth="1"/>
    <col min="6674" max="6675" width="1.140625" style="345"/>
    <col min="6676" max="6676" width="1.85546875" style="345" customWidth="1"/>
    <col min="6677" max="6703" width="1.140625" style="345"/>
    <col min="6704" max="6704" width="2" style="345" customWidth="1"/>
    <col min="6705" max="6928" width="1.140625" style="345"/>
    <col min="6929" max="6929" width="1.85546875" style="345" customWidth="1"/>
    <col min="6930" max="6931" width="1.140625" style="345"/>
    <col min="6932" max="6932" width="1.85546875" style="345" customWidth="1"/>
    <col min="6933" max="6959" width="1.140625" style="345"/>
    <col min="6960" max="6960" width="2" style="345" customWidth="1"/>
    <col min="6961" max="7184" width="1.140625" style="345"/>
    <col min="7185" max="7185" width="1.85546875" style="345" customWidth="1"/>
    <col min="7186" max="7187" width="1.140625" style="345"/>
    <col min="7188" max="7188" width="1.85546875" style="345" customWidth="1"/>
    <col min="7189" max="7215" width="1.140625" style="345"/>
    <col min="7216" max="7216" width="2" style="345" customWidth="1"/>
    <col min="7217" max="7440" width="1.140625" style="345"/>
    <col min="7441" max="7441" width="1.85546875" style="345" customWidth="1"/>
    <col min="7442" max="7443" width="1.140625" style="345"/>
    <col min="7444" max="7444" width="1.85546875" style="345" customWidth="1"/>
    <col min="7445" max="7471" width="1.140625" style="345"/>
    <col min="7472" max="7472" width="2" style="345" customWidth="1"/>
    <col min="7473" max="7696" width="1.140625" style="345"/>
    <col min="7697" max="7697" width="1.85546875" style="345" customWidth="1"/>
    <col min="7698" max="7699" width="1.140625" style="345"/>
    <col min="7700" max="7700" width="1.85546875" style="345" customWidth="1"/>
    <col min="7701" max="7727" width="1.140625" style="345"/>
    <col min="7728" max="7728" width="2" style="345" customWidth="1"/>
    <col min="7729" max="7952" width="1.140625" style="345"/>
    <col min="7953" max="7953" width="1.85546875" style="345" customWidth="1"/>
    <col min="7954" max="7955" width="1.140625" style="345"/>
    <col min="7956" max="7956" width="1.85546875" style="345" customWidth="1"/>
    <col min="7957" max="7983" width="1.140625" style="345"/>
    <col min="7984" max="7984" width="2" style="345" customWidth="1"/>
    <col min="7985" max="8208" width="1.140625" style="345"/>
    <col min="8209" max="8209" width="1.85546875" style="345" customWidth="1"/>
    <col min="8210" max="8211" width="1.140625" style="345"/>
    <col min="8212" max="8212" width="1.85546875" style="345" customWidth="1"/>
    <col min="8213" max="8239" width="1.140625" style="345"/>
    <col min="8240" max="8240" width="2" style="345" customWidth="1"/>
    <col min="8241" max="8464" width="1.140625" style="345"/>
    <col min="8465" max="8465" width="1.85546875" style="345" customWidth="1"/>
    <col min="8466" max="8467" width="1.140625" style="345"/>
    <col min="8468" max="8468" width="1.85546875" style="345" customWidth="1"/>
    <col min="8469" max="8495" width="1.140625" style="345"/>
    <col min="8496" max="8496" width="2" style="345" customWidth="1"/>
    <col min="8497" max="8720" width="1.140625" style="345"/>
    <col min="8721" max="8721" width="1.85546875" style="345" customWidth="1"/>
    <col min="8722" max="8723" width="1.140625" style="345"/>
    <col min="8724" max="8724" width="1.85546875" style="345" customWidth="1"/>
    <col min="8725" max="8751" width="1.140625" style="345"/>
    <col min="8752" max="8752" width="2" style="345" customWidth="1"/>
    <col min="8753" max="8976" width="1.140625" style="345"/>
    <col min="8977" max="8977" width="1.85546875" style="345" customWidth="1"/>
    <col min="8978" max="8979" width="1.140625" style="345"/>
    <col min="8980" max="8980" width="1.85546875" style="345" customWidth="1"/>
    <col min="8981" max="9007" width="1.140625" style="345"/>
    <col min="9008" max="9008" width="2" style="345" customWidth="1"/>
    <col min="9009" max="9232" width="1.140625" style="345"/>
    <col min="9233" max="9233" width="1.85546875" style="345" customWidth="1"/>
    <col min="9234" max="9235" width="1.140625" style="345"/>
    <col min="9236" max="9236" width="1.85546875" style="345" customWidth="1"/>
    <col min="9237" max="9263" width="1.140625" style="345"/>
    <col min="9264" max="9264" width="2" style="345" customWidth="1"/>
    <col min="9265" max="9488" width="1.140625" style="345"/>
    <col min="9489" max="9489" width="1.85546875" style="345" customWidth="1"/>
    <col min="9490" max="9491" width="1.140625" style="345"/>
    <col min="9492" max="9492" width="1.85546875" style="345" customWidth="1"/>
    <col min="9493" max="9519" width="1.140625" style="345"/>
    <col min="9520" max="9520" width="2" style="345" customWidth="1"/>
    <col min="9521" max="9744" width="1.140625" style="345"/>
    <col min="9745" max="9745" width="1.85546875" style="345" customWidth="1"/>
    <col min="9746" max="9747" width="1.140625" style="345"/>
    <col min="9748" max="9748" width="1.85546875" style="345" customWidth="1"/>
    <col min="9749" max="9775" width="1.140625" style="345"/>
    <col min="9776" max="9776" width="2" style="345" customWidth="1"/>
    <col min="9777" max="10000" width="1.140625" style="345"/>
    <col min="10001" max="10001" width="1.85546875" style="345" customWidth="1"/>
    <col min="10002" max="10003" width="1.140625" style="345"/>
    <col min="10004" max="10004" width="1.85546875" style="345" customWidth="1"/>
    <col min="10005" max="10031" width="1.140625" style="345"/>
    <col min="10032" max="10032" width="2" style="345" customWidth="1"/>
    <col min="10033" max="10256" width="1.140625" style="345"/>
    <col min="10257" max="10257" width="1.85546875" style="345" customWidth="1"/>
    <col min="10258" max="10259" width="1.140625" style="345"/>
    <col min="10260" max="10260" width="1.85546875" style="345" customWidth="1"/>
    <col min="10261" max="10287" width="1.140625" style="345"/>
    <col min="10288" max="10288" width="2" style="345" customWidth="1"/>
    <col min="10289" max="10512" width="1.140625" style="345"/>
    <col min="10513" max="10513" width="1.85546875" style="345" customWidth="1"/>
    <col min="10514" max="10515" width="1.140625" style="345"/>
    <col min="10516" max="10516" width="1.85546875" style="345" customWidth="1"/>
    <col min="10517" max="10543" width="1.140625" style="345"/>
    <col min="10544" max="10544" width="2" style="345" customWidth="1"/>
    <col min="10545" max="10768" width="1.140625" style="345"/>
    <col min="10769" max="10769" width="1.85546875" style="345" customWidth="1"/>
    <col min="10770" max="10771" width="1.140625" style="345"/>
    <col min="10772" max="10772" width="1.85546875" style="345" customWidth="1"/>
    <col min="10773" max="10799" width="1.140625" style="345"/>
    <col min="10800" max="10800" width="2" style="345" customWidth="1"/>
    <col min="10801" max="11024" width="1.140625" style="345"/>
    <col min="11025" max="11025" width="1.85546875" style="345" customWidth="1"/>
    <col min="11026" max="11027" width="1.140625" style="345"/>
    <col min="11028" max="11028" width="1.85546875" style="345" customWidth="1"/>
    <col min="11029" max="11055" width="1.140625" style="345"/>
    <col min="11056" max="11056" width="2" style="345" customWidth="1"/>
    <col min="11057" max="11280" width="1.140625" style="345"/>
    <col min="11281" max="11281" width="1.85546875" style="345" customWidth="1"/>
    <col min="11282" max="11283" width="1.140625" style="345"/>
    <col min="11284" max="11284" width="1.85546875" style="345" customWidth="1"/>
    <col min="11285" max="11311" width="1.140625" style="345"/>
    <col min="11312" max="11312" width="2" style="345" customWidth="1"/>
    <col min="11313" max="11536" width="1.140625" style="345"/>
    <col min="11537" max="11537" width="1.85546875" style="345" customWidth="1"/>
    <col min="11538" max="11539" width="1.140625" style="345"/>
    <col min="11540" max="11540" width="1.85546875" style="345" customWidth="1"/>
    <col min="11541" max="11567" width="1.140625" style="345"/>
    <col min="11568" max="11568" width="2" style="345" customWidth="1"/>
    <col min="11569" max="11792" width="1.140625" style="345"/>
    <col min="11793" max="11793" width="1.85546875" style="345" customWidth="1"/>
    <col min="11794" max="11795" width="1.140625" style="345"/>
    <col min="11796" max="11796" width="1.85546875" style="345" customWidth="1"/>
    <col min="11797" max="11823" width="1.140625" style="345"/>
    <col min="11824" max="11824" width="2" style="345" customWidth="1"/>
    <col min="11825" max="12048" width="1.140625" style="345"/>
    <col min="12049" max="12049" width="1.85546875" style="345" customWidth="1"/>
    <col min="12050" max="12051" width="1.140625" style="345"/>
    <col min="12052" max="12052" width="1.85546875" style="345" customWidth="1"/>
    <col min="12053" max="12079" width="1.140625" style="345"/>
    <col min="12080" max="12080" width="2" style="345" customWidth="1"/>
    <col min="12081" max="12304" width="1.140625" style="345"/>
    <col min="12305" max="12305" width="1.85546875" style="345" customWidth="1"/>
    <col min="12306" max="12307" width="1.140625" style="345"/>
    <col min="12308" max="12308" width="1.85546875" style="345" customWidth="1"/>
    <col min="12309" max="12335" width="1.140625" style="345"/>
    <col min="12336" max="12336" width="2" style="345" customWidth="1"/>
    <col min="12337" max="12560" width="1.140625" style="345"/>
    <col min="12561" max="12561" width="1.85546875" style="345" customWidth="1"/>
    <col min="12562" max="12563" width="1.140625" style="345"/>
    <col min="12564" max="12564" width="1.85546875" style="345" customWidth="1"/>
    <col min="12565" max="12591" width="1.140625" style="345"/>
    <col min="12592" max="12592" width="2" style="345" customWidth="1"/>
    <col min="12593" max="12816" width="1.140625" style="345"/>
    <col min="12817" max="12817" width="1.85546875" style="345" customWidth="1"/>
    <col min="12818" max="12819" width="1.140625" style="345"/>
    <col min="12820" max="12820" width="1.85546875" style="345" customWidth="1"/>
    <col min="12821" max="12847" width="1.140625" style="345"/>
    <col min="12848" max="12848" width="2" style="345" customWidth="1"/>
    <col min="12849" max="13072" width="1.140625" style="345"/>
    <col min="13073" max="13073" width="1.85546875" style="345" customWidth="1"/>
    <col min="13074" max="13075" width="1.140625" style="345"/>
    <col min="13076" max="13076" width="1.85546875" style="345" customWidth="1"/>
    <col min="13077" max="13103" width="1.140625" style="345"/>
    <col min="13104" max="13104" width="2" style="345" customWidth="1"/>
    <col min="13105" max="13328" width="1.140625" style="345"/>
    <col min="13329" max="13329" width="1.85546875" style="345" customWidth="1"/>
    <col min="13330" max="13331" width="1.140625" style="345"/>
    <col min="13332" max="13332" width="1.85546875" style="345" customWidth="1"/>
    <col min="13333" max="13359" width="1.140625" style="345"/>
    <col min="13360" max="13360" width="2" style="345" customWidth="1"/>
    <col min="13361" max="13584" width="1.140625" style="345"/>
    <col min="13585" max="13585" width="1.85546875" style="345" customWidth="1"/>
    <col min="13586" max="13587" width="1.140625" style="345"/>
    <col min="13588" max="13588" width="1.85546875" style="345" customWidth="1"/>
    <col min="13589" max="13615" width="1.140625" style="345"/>
    <col min="13616" max="13616" width="2" style="345" customWidth="1"/>
    <col min="13617" max="13840" width="1.140625" style="345"/>
    <col min="13841" max="13841" width="1.85546875" style="345" customWidth="1"/>
    <col min="13842" max="13843" width="1.140625" style="345"/>
    <col min="13844" max="13844" width="1.85546875" style="345" customWidth="1"/>
    <col min="13845" max="13871" width="1.140625" style="345"/>
    <col min="13872" max="13872" width="2" style="345" customWidth="1"/>
    <col min="13873" max="14096" width="1.140625" style="345"/>
    <col min="14097" max="14097" width="1.85546875" style="345" customWidth="1"/>
    <col min="14098" max="14099" width="1.140625" style="345"/>
    <col min="14100" max="14100" width="1.85546875" style="345" customWidth="1"/>
    <col min="14101" max="14127" width="1.140625" style="345"/>
    <col min="14128" max="14128" width="2" style="345" customWidth="1"/>
    <col min="14129" max="14352" width="1.140625" style="345"/>
    <col min="14353" max="14353" width="1.85546875" style="345" customWidth="1"/>
    <col min="14354" max="14355" width="1.140625" style="345"/>
    <col min="14356" max="14356" width="1.85546875" style="345" customWidth="1"/>
    <col min="14357" max="14383" width="1.140625" style="345"/>
    <col min="14384" max="14384" width="2" style="345" customWidth="1"/>
    <col min="14385" max="14608" width="1.140625" style="345"/>
    <col min="14609" max="14609" width="1.85546875" style="345" customWidth="1"/>
    <col min="14610" max="14611" width="1.140625" style="345"/>
    <col min="14612" max="14612" width="1.85546875" style="345" customWidth="1"/>
    <col min="14613" max="14639" width="1.140625" style="345"/>
    <col min="14640" max="14640" width="2" style="345" customWidth="1"/>
    <col min="14641" max="14864" width="1.140625" style="345"/>
    <col min="14865" max="14865" width="1.85546875" style="345" customWidth="1"/>
    <col min="14866" max="14867" width="1.140625" style="345"/>
    <col min="14868" max="14868" width="1.85546875" style="345" customWidth="1"/>
    <col min="14869" max="14895" width="1.140625" style="345"/>
    <col min="14896" max="14896" width="2" style="345" customWidth="1"/>
    <col min="14897" max="15120" width="1.140625" style="345"/>
    <col min="15121" max="15121" width="1.85546875" style="345" customWidth="1"/>
    <col min="15122" max="15123" width="1.140625" style="345"/>
    <col min="15124" max="15124" width="1.85546875" style="345" customWidth="1"/>
    <col min="15125" max="15151" width="1.140625" style="345"/>
    <col min="15152" max="15152" width="2" style="345" customWidth="1"/>
    <col min="15153" max="15376" width="1.140625" style="345"/>
    <col min="15377" max="15377" width="1.85546875" style="345" customWidth="1"/>
    <col min="15378" max="15379" width="1.140625" style="345"/>
    <col min="15380" max="15380" width="1.85546875" style="345" customWidth="1"/>
    <col min="15381" max="15407" width="1.140625" style="345"/>
    <col min="15408" max="15408" width="2" style="345" customWidth="1"/>
    <col min="15409" max="15632" width="1.140625" style="345"/>
    <col min="15633" max="15633" width="1.85546875" style="345" customWidth="1"/>
    <col min="15634" max="15635" width="1.140625" style="345"/>
    <col min="15636" max="15636" width="1.85546875" style="345" customWidth="1"/>
    <col min="15637" max="15663" width="1.140625" style="345"/>
    <col min="15664" max="15664" width="2" style="345" customWidth="1"/>
    <col min="15665" max="15888" width="1.140625" style="345"/>
    <col min="15889" max="15889" width="1.85546875" style="345" customWidth="1"/>
    <col min="15890" max="15891" width="1.140625" style="345"/>
    <col min="15892" max="15892" width="1.85546875" style="345" customWidth="1"/>
    <col min="15893" max="15919" width="1.140625" style="345"/>
    <col min="15920" max="15920" width="2" style="345" customWidth="1"/>
    <col min="15921" max="16144" width="1.140625" style="345"/>
    <col min="16145" max="16145" width="1.85546875" style="345" customWidth="1"/>
    <col min="16146" max="16147" width="1.140625" style="345"/>
    <col min="16148" max="16148" width="1.85546875" style="345" customWidth="1"/>
    <col min="16149" max="16175" width="1.140625" style="345"/>
    <col min="16176" max="16176" width="2" style="345" customWidth="1"/>
    <col min="16177" max="16384" width="1.140625" style="345"/>
  </cols>
  <sheetData>
    <row r="1" spans="1:145" s="338" customFormat="1" ht="6" customHeight="1"/>
    <row r="2" spans="1:145" s="339" customFormat="1" ht="12.75">
      <c r="BZ2" s="462" t="s">
        <v>0</v>
      </c>
      <c r="CA2" s="462"/>
      <c r="CB2" s="462"/>
      <c r="CC2" s="462"/>
      <c r="CD2" s="462"/>
      <c r="CE2" s="462"/>
      <c r="CF2" s="462"/>
      <c r="CG2" s="462"/>
      <c r="CH2" s="462"/>
      <c r="CI2" s="462"/>
      <c r="CJ2" s="462"/>
      <c r="CK2" s="462"/>
      <c r="CL2" s="462"/>
      <c r="CM2" s="462"/>
      <c r="CN2" s="462"/>
      <c r="CO2" s="462"/>
      <c r="CP2" s="462"/>
      <c r="CQ2" s="462"/>
      <c r="CR2" s="462"/>
      <c r="CS2" s="462"/>
      <c r="CT2" s="462"/>
      <c r="CU2" s="462"/>
      <c r="CV2" s="462"/>
      <c r="CW2" s="462"/>
      <c r="CX2" s="462"/>
      <c r="CY2" s="462"/>
      <c r="CZ2" s="462"/>
      <c r="DA2" s="462"/>
      <c r="DB2" s="462"/>
      <c r="DC2" s="462"/>
      <c r="DD2" s="462"/>
      <c r="DE2" s="462"/>
      <c r="DF2" s="462"/>
      <c r="DG2" s="462"/>
      <c r="DH2" s="462"/>
      <c r="DI2" s="462"/>
      <c r="DJ2" s="462"/>
      <c r="DK2" s="462"/>
      <c r="DL2" s="462"/>
      <c r="DM2" s="462"/>
      <c r="DN2" s="462"/>
      <c r="DO2" s="462"/>
      <c r="DP2" s="462"/>
      <c r="DQ2" s="462"/>
      <c r="DR2" s="462"/>
      <c r="DS2" s="462"/>
    </row>
    <row r="3" spans="1:145" s="339" customFormat="1" ht="12.75">
      <c r="BZ3" s="463" t="s">
        <v>1</v>
      </c>
      <c r="CA3" s="463"/>
      <c r="CB3" s="463"/>
      <c r="CC3" s="463"/>
      <c r="CD3" s="463"/>
      <c r="CE3" s="463"/>
      <c r="CF3" s="463"/>
      <c r="CG3" s="463"/>
      <c r="CH3" s="463"/>
      <c r="CI3" s="463"/>
      <c r="CJ3" s="463"/>
      <c r="CK3" s="463"/>
      <c r="CL3" s="463"/>
      <c r="CM3" s="463"/>
      <c r="CN3" s="463"/>
      <c r="CO3" s="463"/>
      <c r="CP3" s="463"/>
      <c r="CQ3" s="463"/>
      <c r="CR3" s="463"/>
      <c r="CS3" s="463"/>
      <c r="CT3" s="463"/>
      <c r="CU3" s="463"/>
      <c r="CV3" s="463"/>
      <c r="CW3" s="463"/>
      <c r="CX3" s="463"/>
      <c r="CY3" s="463"/>
      <c r="CZ3" s="463"/>
      <c r="DA3" s="463"/>
      <c r="DB3" s="463"/>
      <c r="DC3" s="463"/>
      <c r="DD3" s="463"/>
      <c r="DE3" s="463"/>
      <c r="DF3" s="463"/>
      <c r="DG3" s="463"/>
      <c r="DH3" s="463"/>
      <c r="DI3" s="463"/>
      <c r="DJ3" s="463"/>
      <c r="DK3" s="463"/>
      <c r="DL3" s="463"/>
      <c r="DM3" s="463"/>
      <c r="DN3" s="463"/>
      <c r="DO3" s="463"/>
      <c r="DP3" s="463"/>
      <c r="DQ3" s="463"/>
      <c r="DR3" s="463"/>
      <c r="DS3" s="463"/>
    </row>
    <row r="4" spans="1:145" s="340" customFormat="1" ht="10.5">
      <c r="BZ4" s="445" t="s">
        <v>550</v>
      </c>
      <c r="CA4" s="445"/>
      <c r="CB4" s="445"/>
      <c r="CC4" s="445"/>
      <c r="CD4" s="445"/>
      <c r="CE4" s="445"/>
      <c r="CF4" s="445"/>
      <c r="CG4" s="445"/>
      <c r="CH4" s="445"/>
      <c r="CI4" s="445"/>
      <c r="CJ4" s="445"/>
      <c r="CK4" s="445"/>
      <c r="CL4" s="445"/>
      <c r="CM4" s="445"/>
      <c r="CN4" s="445"/>
      <c r="CO4" s="445"/>
      <c r="CP4" s="445"/>
      <c r="CQ4" s="445"/>
      <c r="CR4" s="445"/>
      <c r="CS4" s="445"/>
      <c r="CT4" s="445"/>
      <c r="CU4" s="445"/>
      <c r="CV4" s="445"/>
      <c r="CW4" s="445"/>
      <c r="CX4" s="445"/>
      <c r="CY4" s="445"/>
      <c r="CZ4" s="445"/>
      <c r="DA4" s="445"/>
      <c r="DB4" s="445"/>
      <c r="DC4" s="445"/>
      <c r="DD4" s="445"/>
      <c r="DE4" s="445"/>
      <c r="DF4" s="445"/>
      <c r="DG4" s="445"/>
      <c r="DH4" s="445"/>
      <c r="DI4" s="445"/>
      <c r="DJ4" s="445"/>
      <c r="DK4" s="445"/>
      <c r="DL4" s="445"/>
      <c r="DM4" s="445"/>
      <c r="DN4" s="445"/>
      <c r="DO4" s="445"/>
      <c r="DP4" s="445"/>
      <c r="DQ4" s="445"/>
      <c r="DR4" s="445"/>
      <c r="DS4" s="445"/>
    </row>
    <row r="5" spans="1:145" s="339" customFormat="1" ht="12.75">
      <c r="BZ5" s="463" t="s">
        <v>2</v>
      </c>
      <c r="CA5" s="463"/>
      <c r="CB5" s="463"/>
      <c r="CC5" s="463"/>
      <c r="CD5" s="463"/>
      <c r="CE5" s="463"/>
      <c r="CF5" s="463"/>
      <c r="CG5" s="463"/>
      <c r="CH5" s="463"/>
      <c r="CI5" s="463"/>
      <c r="CJ5" s="463"/>
      <c r="CK5" s="463"/>
      <c r="CL5" s="463"/>
      <c r="CM5" s="463"/>
      <c r="CN5" s="463"/>
      <c r="CO5" s="463"/>
      <c r="CP5" s="463"/>
      <c r="CQ5" s="463"/>
      <c r="CR5" s="463"/>
      <c r="CS5" s="463"/>
      <c r="CT5" s="463"/>
      <c r="CU5" s="463"/>
      <c r="CV5" s="463"/>
      <c r="CW5" s="463"/>
      <c r="CX5" s="463"/>
      <c r="CY5" s="463"/>
      <c r="CZ5" s="463"/>
      <c r="DA5" s="463"/>
      <c r="DB5" s="463"/>
      <c r="DC5" s="463"/>
      <c r="DD5" s="463"/>
      <c r="DE5" s="463"/>
      <c r="DF5" s="463"/>
      <c r="DG5" s="463"/>
      <c r="DH5" s="463"/>
      <c r="DI5" s="463"/>
      <c r="DJ5" s="463"/>
      <c r="DK5" s="463"/>
      <c r="DL5" s="463"/>
      <c r="DM5" s="463"/>
      <c r="DN5" s="463"/>
      <c r="DO5" s="463"/>
      <c r="DP5" s="463"/>
      <c r="DQ5" s="463"/>
      <c r="DR5" s="463"/>
      <c r="DS5" s="463"/>
    </row>
    <row r="6" spans="1:145" s="340" customFormat="1" ht="10.5">
      <c r="BZ6" s="445" t="s">
        <v>551</v>
      </c>
      <c r="CA6" s="445"/>
      <c r="CB6" s="445"/>
      <c r="CC6" s="445"/>
      <c r="CD6" s="445"/>
      <c r="CE6" s="445"/>
      <c r="CF6" s="445"/>
      <c r="CG6" s="445"/>
      <c r="CH6" s="445"/>
      <c r="CI6" s="445"/>
      <c r="CJ6" s="445"/>
      <c r="CK6" s="445"/>
      <c r="CL6" s="445"/>
      <c r="CM6" s="445"/>
      <c r="CN6" s="445"/>
      <c r="CO6" s="445"/>
      <c r="CP6" s="445"/>
      <c r="CQ6" s="445"/>
      <c r="CR6" s="445"/>
      <c r="CS6" s="445"/>
      <c r="CT6" s="445"/>
      <c r="CU6" s="445"/>
      <c r="CV6" s="445"/>
      <c r="CW6" s="445"/>
      <c r="CX6" s="445"/>
      <c r="CY6" s="445"/>
      <c r="CZ6" s="445"/>
      <c r="DA6" s="445"/>
      <c r="DB6" s="445"/>
      <c r="DC6" s="445"/>
      <c r="DD6" s="445"/>
      <c r="DE6" s="445"/>
      <c r="DF6" s="445"/>
      <c r="DG6" s="445"/>
      <c r="DH6" s="445"/>
      <c r="DI6" s="445"/>
      <c r="DJ6" s="445"/>
      <c r="DK6" s="445"/>
      <c r="DL6" s="445"/>
      <c r="DM6" s="445"/>
      <c r="DN6" s="445"/>
      <c r="DO6" s="445"/>
      <c r="DP6" s="445"/>
      <c r="DQ6" s="445"/>
      <c r="DR6" s="445"/>
      <c r="DS6" s="445"/>
    </row>
    <row r="7" spans="1:145" s="339" customFormat="1" ht="12.75">
      <c r="BZ7" s="448"/>
      <c r="CA7" s="448"/>
      <c r="CB7" s="448"/>
      <c r="CC7" s="448"/>
      <c r="CD7" s="448"/>
      <c r="CE7" s="448"/>
      <c r="CF7" s="448"/>
      <c r="CG7" s="448"/>
      <c r="CH7" s="448"/>
      <c r="CI7" s="448"/>
      <c r="CJ7" s="448"/>
      <c r="CK7" s="448"/>
      <c r="CM7" s="463" t="s">
        <v>3</v>
      </c>
      <c r="CN7" s="463"/>
      <c r="CO7" s="463"/>
      <c r="CP7" s="463"/>
      <c r="CQ7" s="463"/>
      <c r="CR7" s="463"/>
      <c r="CS7" s="463"/>
      <c r="CT7" s="463"/>
      <c r="CU7" s="463"/>
      <c r="CV7" s="463"/>
      <c r="CW7" s="463"/>
      <c r="CX7" s="463"/>
      <c r="CY7" s="463"/>
      <c r="CZ7" s="463"/>
      <c r="DA7" s="463"/>
      <c r="DB7" s="463"/>
      <c r="DC7" s="463"/>
      <c r="DD7" s="463"/>
      <c r="DE7" s="463"/>
      <c r="DF7" s="463"/>
      <c r="DG7" s="463"/>
      <c r="DH7" s="463"/>
      <c r="DI7" s="463"/>
      <c r="DJ7" s="463"/>
      <c r="DK7" s="463"/>
      <c r="DL7" s="463"/>
      <c r="DM7" s="463"/>
      <c r="DN7" s="463"/>
      <c r="DO7" s="463"/>
      <c r="DP7" s="463"/>
      <c r="DQ7" s="463"/>
      <c r="DR7" s="463"/>
      <c r="DS7" s="463"/>
    </row>
    <row r="8" spans="1:145" s="340" customFormat="1" ht="10.5">
      <c r="BZ8" s="445" t="s">
        <v>4</v>
      </c>
      <c r="CA8" s="445"/>
      <c r="CB8" s="445"/>
      <c r="CC8" s="445"/>
      <c r="CD8" s="445"/>
      <c r="CE8" s="445"/>
      <c r="CF8" s="445"/>
      <c r="CG8" s="445"/>
      <c r="CH8" s="445"/>
      <c r="CI8" s="445"/>
      <c r="CJ8" s="445"/>
      <c r="CK8" s="445"/>
      <c r="CM8" s="445" t="s">
        <v>5</v>
      </c>
      <c r="CN8" s="445"/>
      <c r="CO8" s="445"/>
      <c r="CP8" s="445"/>
      <c r="CQ8" s="445"/>
      <c r="CR8" s="445"/>
      <c r="CS8" s="445"/>
      <c r="CT8" s="445"/>
      <c r="CU8" s="445"/>
      <c r="CV8" s="445"/>
      <c r="CW8" s="445"/>
      <c r="CX8" s="445"/>
      <c r="CY8" s="445"/>
      <c r="CZ8" s="445"/>
      <c r="DA8" s="445"/>
      <c r="DB8" s="445"/>
      <c r="DC8" s="445"/>
      <c r="DD8" s="445"/>
      <c r="DE8" s="445"/>
      <c r="DF8" s="445"/>
      <c r="DG8" s="445"/>
      <c r="DH8" s="445"/>
      <c r="DI8" s="445"/>
      <c r="DJ8" s="445"/>
      <c r="DK8" s="445"/>
      <c r="DL8" s="445"/>
      <c r="DM8" s="445"/>
      <c r="DN8" s="445"/>
      <c r="DO8" s="445"/>
      <c r="DP8" s="445"/>
      <c r="DQ8" s="445"/>
      <c r="DR8" s="445"/>
      <c r="DS8" s="445"/>
    </row>
    <row r="9" spans="1:145" s="339" customFormat="1" ht="12.75">
      <c r="CA9" s="341" t="s">
        <v>6</v>
      </c>
      <c r="CB9" s="446" t="s">
        <v>603</v>
      </c>
      <c r="CC9" s="446"/>
      <c r="CD9" s="446"/>
      <c r="CE9" s="447" t="s">
        <v>7</v>
      </c>
      <c r="CF9" s="447"/>
      <c r="CG9" s="448" t="s">
        <v>598</v>
      </c>
      <c r="CH9" s="448"/>
      <c r="CI9" s="448"/>
      <c r="CJ9" s="448"/>
      <c r="CK9" s="448"/>
      <c r="CL9" s="448"/>
      <c r="CM9" s="448"/>
      <c r="CN9" s="448"/>
      <c r="CO9" s="448"/>
      <c r="CP9" s="448"/>
      <c r="CQ9" s="448"/>
      <c r="CR9" s="448"/>
      <c r="CS9" s="448"/>
      <c r="CT9" s="449">
        <v>20</v>
      </c>
      <c r="CU9" s="449"/>
      <c r="CV9" s="449"/>
      <c r="CW9" s="450" t="s">
        <v>9</v>
      </c>
      <c r="CX9" s="450"/>
      <c r="CY9" s="450"/>
      <c r="CZ9" s="342" t="s">
        <v>8</v>
      </c>
    </row>
    <row r="10" spans="1:145" s="339" customFormat="1" ht="12.75">
      <c r="A10" s="343"/>
      <c r="B10" s="343"/>
      <c r="C10" s="343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343"/>
      <c r="Q10" s="343"/>
      <c r="R10" s="343"/>
      <c r="S10" s="343"/>
      <c r="T10" s="343"/>
      <c r="U10" s="343"/>
      <c r="V10" s="343"/>
      <c r="W10" s="343"/>
      <c r="X10" s="343"/>
      <c r="Y10" s="343"/>
      <c r="Z10" s="343"/>
      <c r="AA10" s="343"/>
      <c r="AB10" s="343"/>
      <c r="AC10" s="343"/>
      <c r="AD10" s="343"/>
      <c r="AE10" s="343"/>
      <c r="AF10" s="343"/>
      <c r="AG10" s="343"/>
      <c r="AH10" s="343"/>
      <c r="AI10" s="343"/>
      <c r="AJ10" s="343"/>
      <c r="BY10" s="343"/>
      <c r="BZ10" s="343"/>
      <c r="CA10" s="343"/>
      <c r="CB10" s="343"/>
      <c r="CC10" s="343"/>
      <c r="CD10" s="343"/>
      <c r="CE10" s="343"/>
      <c r="CF10" s="343"/>
      <c r="CG10" s="343"/>
      <c r="CH10" s="343"/>
      <c r="CI10" s="343"/>
      <c r="CJ10" s="343"/>
      <c r="CK10" s="343"/>
      <c r="CL10" s="343"/>
      <c r="CM10" s="343"/>
      <c r="CN10" s="343"/>
      <c r="CO10" s="343"/>
      <c r="CP10" s="343"/>
      <c r="CQ10" s="343"/>
      <c r="CR10" s="343"/>
      <c r="CS10" s="343"/>
      <c r="CT10" s="343"/>
      <c r="CU10" s="343"/>
      <c r="CV10" s="343"/>
      <c r="CW10" s="343"/>
      <c r="CX10" s="343"/>
      <c r="CY10" s="343"/>
      <c r="CZ10" s="343"/>
      <c r="DA10" s="343"/>
      <c r="DB10" s="343"/>
      <c r="DC10" s="343"/>
      <c r="DD10" s="343"/>
      <c r="DE10" s="343"/>
      <c r="DF10" s="343"/>
      <c r="DG10" s="343"/>
      <c r="DH10" s="343"/>
      <c r="DI10" s="343"/>
      <c r="DJ10" s="343"/>
      <c r="DK10" s="343"/>
      <c r="DL10" s="343"/>
      <c r="DM10" s="343"/>
      <c r="DN10" s="343"/>
      <c r="DO10" s="343"/>
      <c r="DP10" s="343"/>
      <c r="DQ10" s="343"/>
      <c r="DR10" s="343"/>
      <c r="DS10" s="343"/>
      <c r="EK10" s="344"/>
      <c r="EL10" s="344"/>
      <c r="EM10" s="344"/>
      <c r="EN10" s="344"/>
      <c r="EO10" s="344"/>
    </row>
    <row r="11" spans="1:145">
      <c r="A11" s="467" t="s">
        <v>552</v>
      </c>
      <c r="B11" s="467"/>
      <c r="C11" s="467"/>
      <c r="D11" s="467"/>
      <c r="E11" s="467"/>
      <c r="F11" s="467"/>
      <c r="G11" s="467"/>
      <c r="H11" s="467"/>
      <c r="I11" s="467"/>
      <c r="J11" s="467"/>
      <c r="K11" s="467"/>
      <c r="L11" s="467"/>
      <c r="M11" s="467"/>
      <c r="N11" s="467"/>
      <c r="O11" s="467"/>
      <c r="P11" s="467"/>
      <c r="Q11" s="467"/>
      <c r="R11" s="467"/>
      <c r="S11" s="467"/>
      <c r="T11" s="467"/>
      <c r="U11" s="467"/>
      <c r="V11" s="467"/>
      <c r="W11" s="467"/>
      <c r="X11" s="467"/>
      <c r="Y11" s="467"/>
      <c r="Z11" s="467"/>
      <c r="AA11" s="467"/>
      <c r="AB11" s="467"/>
      <c r="AC11" s="467"/>
      <c r="AD11" s="467"/>
      <c r="AE11" s="467"/>
      <c r="AF11" s="467"/>
      <c r="AG11" s="467"/>
      <c r="AH11" s="467"/>
      <c r="AI11" s="467"/>
      <c r="AJ11" s="467"/>
      <c r="AK11" s="467"/>
      <c r="AL11" s="467"/>
      <c r="AM11" s="467"/>
      <c r="AN11" s="467"/>
      <c r="AO11" s="467"/>
      <c r="AP11" s="467"/>
      <c r="AQ11" s="467"/>
      <c r="AR11" s="467"/>
      <c r="AS11" s="467"/>
      <c r="AT11" s="467"/>
      <c r="AU11" s="467"/>
      <c r="AV11" s="467"/>
      <c r="AW11" s="467"/>
      <c r="AX11" s="467"/>
      <c r="AY11" s="467"/>
      <c r="AZ11" s="467"/>
      <c r="BA11" s="467"/>
      <c r="BB11" s="467"/>
      <c r="BC11" s="467"/>
      <c r="BD11" s="467"/>
      <c r="BE11" s="467"/>
      <c r="BF11" s="467"/>
      <c r="BG11" s="467"/>
      <c r="BH11" s="467"/>
      <c r="BI11" s="467"/>
      <c r="BJ11" s="467"/>
      <c r="BK11" s="467"/>
      <c r="BL11" s="467"/>
      <c r="BM11" s="467"/>
      <c r="BN11" s="467"/>
      <c r="BO11" s="467"/>
      <c r="BP11" s="467"/>
      <c r="BQ11" s="467"/>
      <c r="BR11" s="467"/>
      <c r="BS11" s="467"/>
      <c r="BT11" s="467"/>
      <c r="BU11" s="467"/>
      <c r="BV11" s="467"/>
      <c r="BW11" s="467"/>
      <c r="BX11" s="467"/>
      <c r="BY11" s="467"/>
      <c r="BZ11" s="467"/>
      <c r="CA11" s="467"/>
      <c r="CB11" s="467"/>
      <c r="CC11" s="467"/>
      <c r="CD11" s="467"/>
      <c r="CE11" s="467"/>
      <c r="CF11" s="467"/>
      <c r="CG11" s="467"/>
      <c r="CH11" s="467"/>
      <c r="CI11" s="467"/>
      <c r="CJ11" s="467"/>
      <c r="CK11" s="467"/>
      <c r="CL11" s="467"/>
      <c r="CM11" s="467"/>
      <c r="CN11" s="467"/>
      <c r="CO11" s="467"/>
      <c r="CP11" s="467"/>
      <c r="CQ11" s="467"/>
      <c r="CR11" s="467"/>
      <c r="CS11" s="467"/>
      <c r="CT11" s="467"/>
      <c r="CU11" s="467"/>
      <c r="CV11" s="467"/>
      <c r="CW11" s="467"/>
      <c r="CX11" s="467"/>
      <c r="CY11" s="467"/>
      <c r="CZ11" s="467"/>
      <c r="DA11" s="467"/>
      <c r="DB11" s="467"/>
      <c r="DC11" s="467"/>
      <c r="DD11" s="467"/>
      <c r="DE11" s="468"/>
      <c r="DF11" s="469" t="s">
        <v>11</v>
      </c>
      <c r="DG11" s="454"/>
      <c r="DH11" s="454"/>
      <c r="DI11" s="454"/>
      <c r="DJ11" s="454"/>
      <c r="DK11" s="454"/>
      <c r="DL11" s="454"/>
      <c r="DM11" s="454"/>
      <c r="DN11" s="454"/>
      <c r="DO11" s="454"/>
      <c r="DP11" s="454"/>
      <c r="DQ11" s="454"/>
      <c r="DR11" s="454"/>
      <c r="DS11" s="455"/>
      <c r="EK11" s="346"/>
      <c r="EL11" s="346"/>
      <c r="EM11" s="346"/>
      <c r="EN11" s="346"/>
      <c r="EO11" s="346"/>
    </row>
    <row r="12" spans="1:145" ht="15.75" customHeight="1" thickBot="1">
      <c r="AN12" s="347"/>
      <c r="AO12" s="347"/>
      <c r="AP12" s="347"/>
      <c r="AQ12" s="347"/>
      <c r="AR12" s="347"/>
      <c r="AS12" s="348" t="s">
        <v>553</v>
      </c>
      <c r="AT12" s="473" t="s">
        <v>9</v>
      </c>
      <c r="AU12" s="473"/>
      <c r="AV12" s="473"/>
      <c r="AW12" s="349" t="s">
        <v>10</v>
      </c>
      <c r="AX12" s="347"/>
      <c r="AY12" s="347"/>
      <c r="AZ12" s="347"/>
      <c r="BA12" s="347"/>
      <c r="BB12" s="347"/>
      <c r="BC12" s="347"/>
      <c r="BD12" s="347"/>
      <c r="BP12" s="347"/>
      <c r="BQ12" s="347"/>
      <c r="DF12" s="470"/>
      <c r="DG12" s="471"/>
      <c r="DH12" s="471"/>
      <c r="DI12" s="471"/>
      <c r="DJ12" s="471"/>
      <c r="DK12" s="471"/>
      <c r="DL12" s="471"/>
      <c r="DM12" s="471"/>
      <c r="DN12" s="471"/>
      <c r="DO12" s="471"/>
      <c r="DP12" s="471"/>
      <c r="DQ12" s="471"/>
      <c r="DR12" s="471"/>
      <c r="DS12" s="472"/>
    </row>
    <row r="13" spans="1:145" s="339" customFormat="1" ht="15.75" customHeight="1">
      <c r="P13" s="345"/>
      <c r="Q13" s="345"/>
      <c r="R13" s="345"/>
      <c r="S13" s="345"/>
      <c r="T13" s="345"/>
      <c r="U13" s="348" t="s">
        <v>12</v>
      </c>
      <c r="V13" s="473" t="s">
        <v>9</v>
      </c>
      <c r="W13" s="473"/>
      <c r="X13" s="473"/>
      <c r="Y13" s="345"/>
      <c r="Z13" s="345"/>
      <c r="AA13" s="345"/>
      <c r="AB13" s="345"/>
      <c r="AC13" s="345"/>
      <c r="AD13" s="345"/>
      <c r="AE13" s="345"/>
      <c r="AF13" s="345"/>
      <c r="AG13" s="345"/>
      <c r="AH13" s="345"/>
      <c r="AI13" s="345"/>
      <c r="AJ13" s="345"/>
      <c r="AK13" s="345"/>
      <c r="AL13" s="345"/>
      <c r="AM13" s="345"/>
      <c r="AN13" s="345"/>
      <c r="AO13" s="345"/>
      <c r="AP13" s="345"/>
      <c r="AQ13" s="345"/>
      <c r="AR13" s="345"/>
      <c r="AS13" s="345"/>
      <c r="AT13" s="345"/>
      <c r="AU13" s="345"/>
      <c r="AV13" s="345"/>
      <c r="AW13" s="345"/>
      <c r="AX13" s="345"/>
      <c r="AY13" s="345"/>
      <c r="AZ13" s="345"/>
      <c r="BA13" s="345"/>
      <c r="BB13" s="345"/>
      <c r="BC13" s="345"/>
      <c r="BD13" s="345"/>
      <c r="BE13" s="345"/>
      <c r="BF13" s="345"/>
      <c r="BG13" s="345"/>
      <c r="BH13" s="345"/>
      <c r="BI13" s="345"/>
      <c r="BJ13" s="345"/>
      <c r="BK13" s="345"/>
      <c r="BL13" s="345"/>
      <c r="BM13" s="345"/>
      <c r="BN13" s="345"/>
      <c r="BO13" s="345"/>
      <c r="BP13" s="345"/>
      <c r="BQ13" s="345"/>
      <c r="BR13" s="345"/>
      <c r="BS13" s="348" t="s">
        <v>13</v>
      </c>
      <c r="BT13" s="473" t="s">
        <v>14</v>
      </c>
      <c r="BU13" s="473"/>
      <c r="BV13" s="473"/>
      <c r="BW13" s="345"/>
      <c r="BX13" s="345"/>
      <c r="BY13" s="345"/>
      <c r="BZ13" s="345"/>
      <c r="CA13" s="348" t="s">
        <v>15</v>
      </c>
      <c r="CB13" s="473" t="s">
        <v>16</v>
      </c>
      <c r="CC13" s="473"/>
      <c r="CD13" s="473"/>
      <c r="CE13" s="349" t="s">
        <v>17</v>
      </c>
      <c r="CF13" s="345"/>
      <c r="CG13" s="345"/>
      <c r="CH13" s="345"/>
      <c r="CI13" s="345"/>
      <c r="CJ13" s="345"/>
      <c r="CK13" s="345"/>
      <c r="CL13" s="345"/>
      <c r="CM13" s="345"/>
      <c r="CN13" s="345"/>
      <c r="DD13" s="341" t="s">
        <v>18</v>
      </c>
      <c r="DF13" s="474" t="s">
        <v>554</v>
      </c>
      <c r="DG13" s="475"/>
      <c r="DH13" s="475"/>
      <c r="DI13" s="475"/>
      <c r="DJ13" s="475"/>
      <c r="DK13" s="475"/>
      <c r="DL13" s="475"/>
      <c r="DM13" s="475"/>
      <c r="DN13" s="475"/>
      <c r="DO13" s="475"/>
      <c r="DP13" s="475"/>
      <c r="DQ13" s="475"/>
      <c r="DR13" s="475"/>
      <c r="DS13" s="476"/>
    </row>
    <row r="14" spans="1:145" s="339" customFormat="1" ht="15" customHeight="1">
      <c r="AQ14" s="341" t="s">
        <v>19</v>
      </c>
      <c r="AR14" s="446" t="s">
        <v>603</v>
      </c>
      <c r="AS14" s="446"/>
      <c r="AT14" s="446"/>
      <c r="AU14" s="447" t="s">
        <v>7</v>
      </c>
      <c r="AV14" s="447"/>
      <c r="AW14" s="448" t="s">
        <v>598</v>
      </c>
      <c r="AX14" s="448"/>
      <c r="AY14" s="448"/>
      <c r="AZ14" s="448"/>
      <c r="BA14" s="448"/>
      <c r="BB14" s="448"/>
      <c r="BC14" s="448"/>
      <c r="BD14" s="448"/>
      <c r="BE14" s="448"/>
      <c r="BF14" s="448"/>
      <c r="BG14" s="448"/>
      <c r="BH14" s="448"/>
      <c r="BI14" s="448"/>
      <c r="BJ14" s="449">
        <v>20</v>
      </c>
      <c r="BK14" s="449"/>
      <c r="BL14" s="449"/>
      <c r="BM14" s="450" t="s">
        <v>9</v>
      </c>
      <c r="BN14" s="450"/>
      <c r="BO14" s="450"/>
      <c r="BP14" s="342" t="s">
        <v>555</v>
      </c>
      <c r="DD14" s="341" t="s">
        <v>20</v>
      </c>
      <c r="DF14" s="464" t="s">
        <v>604</v>
      </c>
      <c r="DG14" s="465"/>
      <c r="DH14" s="465"/>
      <c r="DI14" s="465"/>
      <c r="DJ14" s="465"/>
      <c r="DK14" s="465"/>
      <c r="DL14" s="465"/>
      <c r="DM14" s="465"/>
      <c r="DN14" s="465"/>
      <c r="DO14" s="465"/>
      <c r="DP14" s="465"/>
      <c r="DQ14" s="465"/>
      <c r="DR14" s="465"/>
      <c r="DS14" s="466"/>
    </row>
    <row r="15" spans="1:145" s="339" customFormat="1" ht="15" customHeight="1">
      <c r="A15" s="342" t="s">
        <v>21</v>
      </c>
      <c r="AG15" s="448" t="s">
        <v>2</v>
      </c>
      <c r="AH15" s="448"/>
      <c r="AI15" s="448"/>
      <c r="AJ15" s="448"/>
      <c r="AK15" s="448"/>
      <c r="AL15" s="448"/>
      <c r="AM15" s="448"/>
      <c r="AN15" s="448"/>
      <c r="AO15" s="448"/>
      <c r="AP15" s="448"/>
      <c r="AQ15" s="448"/>
      <c r="AR15" s="448"/>
      <c r="AS15" s="448"/>
      <c r="AT15" s="448"/>
      <c r="AU15" s="448"/>
      <c r="AV15" s="448"/>
      <c r="AW15" s="448"/>
      <c r="AX15" s="448"/>
      <c r="AY15" s="448"/>
      <c r="AZ15" s="448"/>
      <c r="BA15" s="448"/>
      <c r="BB15" s="448"/>
      <c r="BC15" s="448"/>
      <c r="BD15" s="448"/>
      <c r="BE15" s="448"/>
      <c r="BF15" s="448"/>
      <c r="BG15" s="448"/>
      <c r="BH15" s="448"/>
      <c r="BI15" s="448"/>
      <c r="BJ15" s="448"/>
      <c r="BK15" s="448"/>
      <c r="BL15" s="448"/>
      <c r="BM15" s="448"/>
      <c r="BN15" s="448"/>
      <c r="BO15" s="448"/>
      <c r="BP15" s="448"/>
      <c r="BQ15" s="448"/>
      <c r="BR15" s="448"/>
      <c r="BS15" s="448"/>
      <c r="BT15" s="448"/>
      <c r="BU15" s="448"/>
      <c r="BV15" s="448"/>
      <c r="BW15" s="448"/>
      <c r="BX15" s="448"/>
      <c r="BY15" s="448"/>
      <c r="BZ15" s="448"/>
      <c r="CA15" s="448"/>
      <c r="CB15" s="448"/>
      <c r="CC15" s="448"/>
      <c r="CD15" s="448"/>
      <c r="CE15" s="448"/>
      <c r="CF15" s="448"/>
      <c r="CG15" s="448"/>
      <c r="CH15" s="448"/>
      <c r="CI15" s="448"/>
      <c r="CJ15" s="448"/>
      <c r="CK15" s="448"/>
      <c r="CL15" s="448"/>
      <c r="CM15" s="448"/>
      <c r="DD15" s="341" t="s">
        <v>22</v>
      </c>
      <c r="DF15" s="452" t="s">
        <v>23</v>
      </c>
      <c r="DG15" s="452"/>
      <c r="DH15" s="452"/>
      <c r="DI15" s="452"/>
      <c r="DJ15" s="452"/>
      <c r="DK15" s="452"/>
      <c r="DL15" s="452"/>
      <c r="DM15" s="452"/>
      <c r="DN15" s="452"/>
      <c r="DO15" s="452"/>
      <c r="DP15" s="452"/>
      <c r="DQ15" s="452"/>
      <c r="DR15" s="452"/>
      <c r="DS15" s="452"/>
    </row>
    <row r="16" spans="1:145" s="339" customFormat="1" ht="15" customHeight="1">
      <c r="A16" s="342" t="s">
        <v>24</v>
      </c>
      <c r="AG16" s="448" t="s">
        <v>25</v>
      </c>
      <c r="AH16" s="448"/>
      <c r="AI16" s="448"/>
      <c r="AJ16" s="448"/>
      <c r="AK16" s="448"/>
      <c r="AL16" s="448"/>
      <c r="AM16" s="448"/>
      <c r="AN16" s="448"/>
      <c r="AO16" s="448"/>
      <c r="AP16" s="448"/>
      <c r="AQ16" s="448"/>
      <c r="AR16" s="448"/>
      <c r="AS16" s="448"/>
      <c r="AT16" s="448"/>
      <c r="AU16" s="448"/>
      <c r="AV16" s="448"/>
      <c r="AW16" s="448"/>
      <c r="AX16" s="448"/>
      <c r="AY16" s="448"/>
      <c r="AZ16" s="448"/>
      <c r="BA16" s="448"/>
      <c r="BB16" s="448"/>
      <c r="BC16" s="448"/>
      <c r="BD16" s="448"/>
      <c r="BE16" s="448"/>
      <c r="BF16" s="448"/>
      <c r="BG16" s="448"/>
      <c r="BH16" s="448"/>
      <c r="BI16" s="448"/>
      <c r="BJ16" s="448"/>
      <c r="BK16" s="448"/>
      <c r="BL16" s="448"/>
      <c r="BM16" s="448"/>
      <c r="BN16" s="448"/>
      <c r="BO16" s="448"/>
      <c r="BP16" s="448"/>
      <c r="BQ16" s="448"/>
      <c r="BR16" s="448"/>
      <c r="BS16" s="448"/>
      <c r="BT16" s="448"/>
      <c r="BU16" s="448"/>
      <c r="BV16" s="448"/>
      <c r="BW16" s="448"/>
      <c r="BX16" s="448"/>
      <c r="BY16" s="448"/>
      <c r="BZ16" s="448"/>
      <c r="CA16" s="448"/>
      <c r="CB16" s="448"/>
      <c r="CC16" s="448"/>
      <c r="CD16" s="448"/>
      <c r="CE16" s="448"/>
      <c r="CF16" s="448"/>
      <c r="CG16" s="448"/>
      <c r="CH16" s="448"/>
      <c r="CI16" s="448"/>
      <c r="CJ16" s="448"/>
      <c r="CK16" s="448"/>
      <c r="CL16" s="448"/>
      <c r="CM16" s="448"/>
      <c r="DD16" s="341" t="s">
        <v>22</v>
      </c>
      <c r="DF16" s="452" t="s">
        <v>26</v>
      </c>
      <c r="DG16" s="452"/>
      <c r="DH16" s="452"/>
      <c r="DI16" s="452"/>
      <c r="DJ16" s="452"/>
      <c r="DK16" s="452"/>
      <c r="DL16" s="452"/>
      <c r="DM16" s="452"/>
      <c r="DN16" s="452"/>
      <c r="DO16" s="452"/>
      <c r="DP16" s="452"/>
      <c r="DQ16" s="452"/>
      <c r="DR16" s="452"/>
      <c r="DS16" s="452"/>
    </row>
    <row r="17" spans="1:123" s="339" customFormat="1" ht="28.5" customHeight="1">
      <c r="A17" s="342" t="s">
        <v>27</v>
      </c>
      <c r="AG17" s="461" t="s">
        <v>605</v>
      </c>
      <c r="AH17" s="461"/>
      <c r="AI17" s="461"/>
      <c r="AJ17" s="461"/>
      <c r="AK17" s="461"/>
      <c r="AL17" s="461"/>
      <c r="AM17" s="461"/>
      <c r="AN17" s="461"/>
      <c r="AO17" s="461"/>
      <c r="AP17" s="461"/>
      <c r="AQ17" s="461"/>
      <c r="AR17" s="461"/>
      <c r="AS17" s="461"/>
      <c r="AT17" s="461"/>
      <c r="AU17" s="461"/>
      <c r="AV17" s="461"/>
      <c r="AW17" s="461"/>
      <c r="AX17" s="461"/>
      <c r="AY17" s="461"/>
      <c r="AZ17" s="461"/>
      <c r="BA17" s="461"/>
      <c r="BB17" s="461"/>
      <c r="BC17" s="461"/>
      <c r="BD17" s="461"/>
      <c r="BE17" s="461"/>
      <c r="BF17" s="461"/>
      <c r="BG17" s="461"/>
      <c r="BH17" s="461"/>
      <c r="BI17" s="461"/>
      <c r="BJ17" s="461"/>
      <c r="BK17" s="461"/>
      <c r="BL17" s="461"/>
      <c r="BM17" s="461"/>
      <c r="BN17" s="461"/>
      <c r="BO17" s="461"/>
      <c r="BP17" s="461"/>
      <c r="BQ17" s="461"/>
      <c r="BR17" s="461"/>
      <c r="BS17" s="461"/>
      <c r="BT17" s="461"/>
      <c r="BU17" s="461"/>
      <c r="BV17" s="461"/>
      <c r="BW17" s="461"/>
      <c r="BX17" s="461"/>
      <c r="BY17" s="461"/>
      <c r="BZ17" s="461"/>
      <c r="CA17" s="461"/>
      <c r="CB17" s="461"/>
      <c r="CC17" s="461"/>
      <c r="CD17" s="461"/>
      <c r="CE17" s="461"/>
      <c r="CF17" s="461"/>
      <c r="CG17" s="461"/>
      <c r="CH17" s="461"/>
      <c r="CI17" s="461"/>
      <c r="CJ17" s="461"/>
      <c r="CK17" s="461"/>
      <c r="CL17" s="461"/>
      <c r="CM17" s="461"/>
      <c r="CO17" s="350"/>
      <c r="CP17" s="350"/>
      <c r="DD17" s="341" t="s">
        <v>28</v>
      </c>
      <c r="DF17" s="452" t="s">
        <v>29</v>
      </c>
      <c r="DG17" s="452"/>
      <c r="DH17" s="452"/>
      <c r="DI17" s="452"/>
      <c r="DJ17" s="452"/>
      <c r="DK17" s="452"/>
      <c r="DL17" s="452"/>
      <c r="DM17" s="452"/>
      <c r="DN17" s="452"/>
      <c r="DO17" s="452"/>
      <c r="DP17" s="452"/>
      <c r="DQ17" s="452"/>
      <c r="DR17" s="452"/>
      <c r="DS17" s="452"/>
    </row>
    <row r="18" spans="1:123" s="339" customFormat="1" ht="15" customHeight="1">
      <c r="A18" s="342" t="s">
        <v>30</v>
      </c>
      <c r="AG18" s="451"/>
      <c r="AH18" s="451"/>
      <c r="AI18" s="451"/>
      <c r="AJ18" s="451"/>
      <c r="AK18" s="451"/>
      <c r="AL18" s="451"/>
      <c r="AM18" s="451"/>
      <c r="AN18" s="451"/>
      <c r="AO18" s="451"/>
      <c r="AP18" s="451"/>
      <c r="AQ18" s="451"/>
      <c r="AR18" s="451"/>
      <c r="AS18" s="451"/>
      <c r="AT18" s="451"/>
      <c r="AU18" s="451"/>
      <c r="AV18" s="451"/>
      <c r="AW18" s="451"/>
      <c r="AX18" s="451"/>
      <c r="AY18" s="451"/>
      <c r="AZ18" s="451"/>
      <c r="BA18" s="451"/>
      <c r="BB18" s="451"/>
      <c r="BC18" s="451"/>
      <c r="BD18" s="451"/>
      <c r="BE18" s="451"/>
      <c r="BF18" s="451"/>
      <c r="BG18" s="451"/>
      <c r="BH18" s="451"/>
      <c r="BI18" s="451"/>
      <c r="BJ18" s="451"/>
      <c r="BK18" s="451"/>
      <c r="BL18" s="451"/>
      <c r="BM18" s="451"/>
      <c r="BN18" s="451"/>
      <c r="BO18" s="451"/>
      <c r="BP18" s="451"/>
      <c r="BQ18" s="451"/>
      <c r="BR18" s="451"/>
      <c r="BS18" s="451"/>
      <c r="BT18" s="451"/>
      <c r="BU18" s="451"/>
      <c r="BV18" s="451"/>
      <c r="BW18" s="451"/>
      <c r="BX18" s="451"/>
      <c r="BY18" s="451"/>
      <c r="BZ18" s="451"/>
      <c r="CA18" s="451"/>
      <c r="CB18" s="451"/>
      <c r="CC18" s="451"/>
      <c r="CD18" s="451"/>
      <c r="CE18" s="451"/>
      <c r="CF18" s="451"/>
      <c r="CG18" s="451"/>
      <c r="CH18" s="451"/>
      <c r="CI18" s="451"/>
      <c r="CJ18" s="451"/>
      <c r="CK18" s="451"/>
      <c r="CL18" s="451"/>
      <c r="CM18" s="451"/>
      <c r="CO18" s="350"/>
      <c r="CP18" s="350"/>
      <c r="DD18" s="341" t="s">
        <v>31</v>
      </c>
      <c r="DF18" s="452" t="s">
        <v>32</v>
      </c>
      <c r="DG18" s="452"/>
      <c r="DH18" s="452"/>
      <c r="DI18" s="452"/>
      <c r="DJ18" s="452"/>
      <c r="DK18" s="452"/>
      <c r="DL18" s="452"/>
      <c r="DM18" s="452"/>
      <c r="DN18" s="452"/>
      <c r="DO18" s="452"/>
      <c r="DP18" s="452"/>
      <c r="DQ18" s="452"/>
      <c r="DR18" s="452"/>
      <c r="DS18" s="452"/>
    </row>
    <row r="19" spans="1:123" s="339" customFormat="1" ht="15" customHeight="1">
      <c r="A19" s="342"/>
      <c r="DD19" s="341" t="s">
        <v>33</v>
      </c>
      <c r="DF19" s="452" t="s">
        <v>34</v>
      </c>
      <c r="DG19" s="452"/>
      <c r="DH19" s="452"/>
      <c r="DI19" s="452"/>
      <c r="DJ19" s="452"/>
      <c r="DK19" s="452"/>
      <c r="DL19" s="452"/>
      <c r="DM19" s="452"/>
      <c r="DN19" s="452"/>
      <c r="DO19" s="452"/>
      <c r="DP19" s="452"/>
      <c r="DQ19" s="452"/>
      <c r="DR19" s="452"/>
      <c r="DS19" s="452"/>
    </row>
    <row r="20" spans="1:123" s="339" customFormat="1" ht="10.5" customHeight="1"/>
    <row r="21" spans="1:123" s="351" customFormat="1" ht="15">
      <c r="A21" s="453" t="s">
        <v>556</v>
      </c>
      <c r="B21" s="453"/>
      <c r="C21" s="453"/>
      <c r="D21" s="453"/>
      <c r="E21" s="453"/>
      <c r="F21" s="453"/>
      <c r="G21" s="453"/>
      <c r="H21" s="453"/>
      <c r="I21" s="453"/>
      <c r="J21" s="453"/>
      <c r="K21" s="453"/>
      <c r="L21" s="453"/>
      <c r="M21" s="453"/>
      <c r="N21" s="453"/>
      <c r="O21" s="453"/>
      <c r="P21" s="453"/>
      <c r="Q21" s="453"/>
      <c r="R21" s="453"/>
      <c r="S21" s="453"/>
      <c r="T21" s="453"/>
      <c r="U21" s="453"/>
      <c r="V21" s="453"/>
      <c r="W21" s="453"/>
      <c r="X21" s="453"/>
      <c r="Y21" s="453"/>
      <c r="Z21" s="453"/>
      <c r="AA21" s="453"/>
      <c r="AB21" s="453"/>
      <c r="AC21" s="453"/>
      <c r="AD21" s="453"/>
      <c r="AE21" s="453"/>
      <c r="AF21" s="453"/>
      <c r="AG21" s="453"/>
      <c r="AH21" s="453"/>
      <c r="AI21" s="453"/>
      <c r="AJ21" s="453"/>
      <c r="AK21" s="453"/>
      <c r="AL21" s="453"/>
      <c r="AM21" s="453"/>
      <c r="AN21" s="453"/>
      <c r="AO21" s="453"/>
      <c r="AP21" s="453"/>
      <c r="AQ21" s="453"/>
      <c r="AR21" s="453"/>
      <c r="AS21" s="453"/>
      <c r="AT21" s="453"/>
      <c r="AU21" s="453"/>
      <c r="AV21" s="453"/>
      <c r="AW21" s="453"/>
      <c r="AX21" s="453"/>
      <c r="AY21" s="453"/>
      <c r="AZ21" s="453"/>
      <c r="BA21" s="453"/>
      <c r="BB21" s="453"/>
      <c r="BC21" s="453"/>
      <c r="BD21" s="453"/>
      <c r="BE21" s="453"/>
      <c r="BF21" s="453"/>
      <c r="BG21" s="453"/>
      <c r="BH21" s="453"/>
      <c r="BI21" s="453"/>
      <c r="BJ21" s="453"/>
      <c r="BK21" s="453"/>
      <c r="BL21" s="453"/>
      <c r="BM21" s="453"/>
      <c r="BN21" s="453"/>
      <c r="BO21" s="453"/>
      <c r="BP21" s="453"/>
      <c r="BQ21" s="453"/>
      <c r="BR21" s="453"/>
      <c r="BS21" s="453"/>
      <c r="BT21" s="453"/>
      <c r="BU21" s="453"/>
      <c r="BV21" s="453"/>
      <c r="BW21" s="453"/>
      <c r="BX21" s="453"/>
      <c r="BY21" s="453"/>
      <c r="BZ21" s="453"/>
      <c r="CA21" s="453"/>
      <c r="CB21" s="453"/>
      <c r="CC21" s="453"/>
      <c r="CD21" s="453"/>
      <c r="CE21" s="453"/>
      <c r="CF21" s="453"/>
      <c r="CG21" s="453"/>
      <c r="CH21" s="453"/>
      <c r="CI21" s="453"/>
      <c r="CJ21" s="453"/>
      <c r="CK21" s="453"/>
      <c r="CL21" s="453"/>
      <c r="CM21" s="453"/>
      <c r="CN21" s="453"/>
      <c r="CO21" s="453"/>
      <c r="CP21" s="453"/>
      <c r="CQ21" s="453"/>
      <c r="CR21" s="453"/>
      <c r="CS21" s="453"/>
      <c r="CT21" s="453"/>
      <c r="CU21" s="453"/>
      <c r="CV21" s="453"/>
      <c r="CW21" s="453"/>
      <c r="CX21" s="453"/>
      <c r="CY21" s="453"/>
      <c r="CZ21" s="453"/>
      <c r="DA21" s="453"/>
      <c r="DB21" s="453"/>
      <c r="DC21" s="453"/>
      <c r="DD21" s="453"/>
      <c r="DE21" s="453"/>
      <c r="DF21" s="453"/>
      <c r="DG21" s="453"/>
      <c r="DH21" s="453"/>
      <c r="DI21" s="453"/>
      <c r="DJ21" s="453"/>
      <c r="DK21" s="453"/>
      <c r="DL21" s="453"/>
      <c r="DM21" s="453"/>
      <c r="DN21" s="453"/>
      <c r="DO21" s="453"/>
      <c r="DP21" s="453"/>
      <c r="DQ21" s="453"/>
      <c r="DR21" s="453"/>
      <c r="DS21" s="453"/>
    </row>
    <row r="22" spans="1:123" s="339" customFormat="1" ht="6" customHeight="1"/>
    <row r="23" spans="1:123" s="339" customFormat="1" ht="12.75">
      <c r="A23" s="454" t="s">
        <v>35</v>
      </c>
      <c r="B23" s="454"/>
      <c r="C23" s="454"/>
      <c r="D23" s="454"/>
      <c r="E23" s="454"/>
      <c r="F23" s="454"/>
      <c r="G23" s="454"/>
      <c r="H23" s="454"/>
      <c r="I23" s="454"/>
      <c r="J23" s="454"/>
      <c r="K23" s="454"/>
      <c r="L23" s="454"/>
      <c r="M23" s="454"/>
      <c r="N23" s="454"/>
      <c r="O23" s="454"/>
      <c r="P23" s="454"/>
      <c r="Q23" s="454"/>
      <c r="R23" s="454"/>
      <c r="S23" s="454"/>
      <c r="T23" s="454"/>
      <c r="U23" s="454"/>
      <c r="V23" s="454"/>
      <c r="W23" s="454"/>
      <c r="X23" s="454"/>
      <c r="Y23" s="454"/>
      <c r="Z23" s="454"/>
      <c r="AA23" s="454"/>
      <c r="AB23" s="454"/>
      <c r="AC23" s="455"/>
      <c r="AD23" s="456" t="s">
        <v>36</v>
      </c>
      <c r="AE23" s="457"/>
      <c r="AF23" s="457"/>
      <c r="AG23" s="457"/>
      <c r="AH23" s="457"/>
      <c r="AI23" s="457"/>
      <c r="AJ23" s="457"/>
      <c r="AK23" s="457"/>
      <c r="AL23" s="457"/>
      <c r="AM23" s="457"/>
      <c r="AN23" s="457"/>
      <c r="AO23" s="457"/>
      <c r="AP23" s="458"/>
      <c r="AQ23" s="459" t="s">
        <v>557</v>
      </c>
      <c r="AR23" s="460"/>
      <c r="AS23" s="460"/>
      <c r="AT23" s="460"/>
      <c r="AU23" s="460"/>
      <c r="AV23" s="460"/>
      <c r="AW23" s="460"/>
      <c r="AX23" s="460"/>
      <c r="AY23" s="460"/>
      <c r="AZ23" s="460"/>
      <c r="BA23" s="460"/>
      <c r="BB23" s="460"/>
      <c r="BC23" s="460"/>
      <c r="BD23" s="460"/>
      <c r="BE23" s="460"/>
      <c r="BF23" s="460"/>
      <c r="BG23" s="460"/>
      <c r="BH23" s="460"/>
      <c r="BI23" s="460"/>
      <c r="BJ23" s="460"/>
      <c r="BK23" s="460"/>
      <c r="BL23" s="460"/>
      <c r="BM23" s="460"/>
      <c r="BN23" s="460"/>
      <c r="BO23" s="460"/>
      <c r="BP23" s="460"/>
      <c r="BQ23" s="460"/>
      <c r="BR23" s="460"/>
      <c r="BS23" s="460"/>
      <c r="BT23" s="460"/>
      <c r="BU23" s="460"/>
      <c r="BV23" s="460"/>
      <c r="BW23" s="460"/>
      <c r="BX23" s="460"/>
      <c r="BY23" s="460"/>
      <c r="BZ23" s="460"/>
      <c r="CA23" s="460"/>
      <c r="CB23" s="460"/>
      <c r="CC23" s="460"/>
      <c r="CD23" s="460"/>
      <c r="CE23" s="460"/>
      <c r="CF23" s="460"/>
      <c r="CG23" s="460"/>
      <c r="CH23" s="460"/>
      <c r="CI23" s="460"/>
      <c r="CJ23" s="460"/>
      <c r="CK23" s="460"/>
      <c r="CL23" s="460"/>
      <c r="CM23" s="460"/>
      <c r="CN23" s="460"/>
      <c r="CO23" s="460"/>
      <c r="CP23" s="460"/>
      <c r="CQ23" s="460"/>
      <c r="CR23" s="460"/>
      <c r="CS23" s="454"/>
      <c r="CT23" s="454"/>
      <c r="CU23" s="454"/>
      <c r="CV23" s="454"/>
      <c r="CW23" s="454"/>
      <c r="CX23" s="454"/>
      <c r="CY23" s="454"/>
      <c r="CZ23" s="454"/>
      <c r="DA23" s="454"/>
      <c r="DB23" s="454"/>
      <c r="DC23" s="454"/>
      <c r="DD23" s="454"/>
      <c r="DE23" s="454"/>
      <c r="DF23" s="454"/>
      <c r="DG23" s="454"/>
      <c r="DH23" s="454"/>
      <c r="DI23" s="454"/>
      <c r="DJ23" s="454"/>
      <c r="DK23" s="454"/>
      <c r="DL23" s="454"/>
      <c r="DM23" s="454"/>
      <c r="DN23" s="454"/>
      <c r="DO23" s="454"/>
      <c r="DP23" s="454"/>
      <c r="DQ23" s="454"/>
      <c r="DR23" s="454"/>
      <c r="DS23" s="455"/>
    </row>
    <row r="24" spans="1:123" s="339" customFormat="1" ht="12.75">
      <c r="A24" s="471" t="s">
        <v>38</v>
      </c>
      <c r="B24" s="471"/>
      <c r="C24" s="471"/>
      <c r="D24" s="471"/>
      <c r="E24" s="471"/>
      <c r="F24" s="471"/>
      <c r="G24" s="471"/>
      <c r="H24" s="471"/>
      <c r="I24" s="471"/>
      <c r="J24" s="471"/>
      <c r="K24" s="471"/>
      <c r="L24" s="471"/>
      <c r="M24" s="471"/>
      <c r="N24" s="471"/>
      <c r="O24" s="471"/>
      <c r="P24" s="471"/>
      <c r="Q24" s="471"/>
      <c r="R24" s="471"/>
      <c r="S24" s="471"/>
      <c r="T24" s="471"/>
      <c r="U24" s="471"/>
      <c r="V24" s="471"/>
      <c r="W24" s="471"/>
      <c r="X24" s="471"/>
      <c r="Y24" s="471"/>
      <c r="Z24" s="471"/>
      <c r="AA24" s="471"/>
      <c r="AB24" s="471"/>
      <c r="AC24" s="472"/>
      <c r="AD24" s="477" t="s">
        <v>39</v>
      </c>
      <c r="AE24" s="451"/>
      <c r="AF24" s="451"/>
      <c r="AG24" s="451"/>
      <c r="AH24" s="451"/>
      <c r="AI24" s="451"/>
      <c r="AJ24" s="451"/>
      <c r="AK24" s="451"/>
      <c r="AL24" s="451"/>
      <c r="AM24" s="451"/>
      <c r="AN24" s="451"/>
      <c r="AO24" s="451"/>
      <c r="AP24" s="478"/>
      <c r="AQ24" s="352"/>
      <c r="AR24" s="353"/>
      <c r="AS24" s="353"/>
      <c r="AT24" s="353"/>
      <c r="AU24" s="353"/>
      <c r="AV24" s="353"/>
      <c r="AW24" s="353"/>
      <c r="AX24" s="353"/>
      <c r="AY24" s="353"/>
      <c r="AZ24" s="353"/>
      <c r="BA24" s="353"/>
      <c r="BB24" s="353"/>
      <c r="BC24" s="354" t="s">
        <v>40</v>
      </c>
      <c r="BD24" s="479" t="s">
        <v>9</v>
      </c>
      <c r="BE24" s="479"/>
      <c r="BF24" s="479"/>
      <c r="BG24" s="355" t="s">
        <v>41</v>
      </c>
      <c r="BH24" s="353"/>
      <c r="BI24" s="353"/>
      <c r="BJ24" s="353"/>
      <c r="BK24" s="353"/>
      <c r="BL24" s="353"/>
      <c r="BM24" s="353"/>
      <c r="BN24" s="353"/>
      <c r="BO24" s="353"/>
      <c r="BP24" s="353"/>
      <c r="BQ24" s="356"/>
      <c r="BR24" s="352"/>
      <c r="BS24" s="353"/>
      <c r="BT24" s="353"/>
      <c r="BU24" s="353"/>
      <c r="BV24" s="353"/>
      <c r="BW24" s="353"/>
      <c r="BX24" s="353"/>
      <c r="BY24" s="353"/>
      <c r="BZ24" s="353"/>
      <c r="CA24" s="353"/>
      <c r="CB24" s="353"/>
      <c r="CC24" s="353"/>
      <c r="CD24" s="354" t="s">
        <v>40</v>
      </c>
      <c r="CE24" s="479" t="s">
        <v>14</v>
      </c>
      <c r="CF24" s="479"/>
      <c r="CG24" s="479"/>
      <c r="CH24" s="355" t="s">
        <v>41</v>
      </c>
      <c r="CI24" s="353"/>
      <c r="CJ24" s="353"/>
      <c r="CK24" s="353"/>
      <c r="CL24" s="353"/>
      <c r="CM24" s="353"/>
      <c r="CN24" s="353"/>
      <c r="CO24" s="353"/>
      <c r="CP24" s="353"/>
      <c r="CQ24" s="353"/>
      <c r="CR24" s="356"/>
      <c r="CS24" s="353"/>
      <c r="CT24" s="353"/>
      <c r="CU24" s="353"/>
      <c r="CV24" s="353"/>
      <c r="CW24" s="353"/>
      <c r="CX24" s="353"/>
      <c r="CY24" s="353"/>
      <c r="CZ24" s="353"/>
      <c r="DA24" s="353"/>
      <c r="DB24" s="353"/>
      <c r="DC24" s="353"/>
      <c r="DD24" s="353"/>
      <c r="DE24" s="354" t="s">
        <v>40</v>
      </c>
      <c r="DF24" s="479" t="s">
        <v>16</v>
      </c>
      <c r="DG24" s="479"/>
      <c r="DH24" s="479"/>
      <c r="DI24" s="355" t="s">
        <v>41</v>
      </c>
      <c r="DJ24" s="353"/>
      <c r="DK24" s="353"/>
      <c r="DL24" s="353"/>
      <c r="DM24" s="353"/>
      <c r="DN24" s="353"/>
      <c r="DO24" s="353"/>
      <c r="DP24" s="353"/>
      <c r="DQ24" s="353"/>
      <c r="DR24" s="353"/>
      <c r="DS24" s="356"/>
    </row>
    <row r="25" spans="1:123" s="339" customFormat="1" ht="12.75" customHeight="1">
      <c r="A25" s="480"/>
      <c r="B25" s="480"/>
      <c r="C25" s="480"/>
      <c r="D25" s="480"/>
      <c r="E25" s="480"/>
      <c r="F25" s="480"/>
      <c r="G25" s="480"/>
      <c r="H25" s="480"/>
      <c r="I25" s="480"/>
      <c r="J25" s="480"/>
      <c r="K25" s="480"/>
      <c r="L25" s="480"/>
      <c r="M25" s="480"/>
      <c r="N25" s="480"/>
      <c r="O25" s="480"/>
      <c r="P25" s="480"/>
      <c r="Q25" s="480"/>
      <c r="R25" s="480"/>
      <c r="S25" s="480"/>
      <c r="T25" s="480"/>
      <c r="U25" s="480"/>
      <c r="V25" s="480"/>
      <c r="W25" s="480"/>
      <c r="X25" s="480"/>
      <c r="Y25" s="480"/>
      <c r="Z25" s="480"/>
      <c r="AA25" s="480"/>
      <c r="AB25" s="480"/>
      <c r="AC25" s="481"/>
      <c r="AD25" s="477" t="s">
        <v>42</v>
      </c>
      <c r="AE25" s="451"/>
      <c r="AF25" s="451"/>
      <c r="AG25" s="451"/>
      <c r="AH25" s="451"/>
      <c r="AI25" s="451"/>
      <c r="AJ25" s="451"/>
      <c r="AK25" s="451"/>
      <c r="AL25" s="451"/>
      <c r="AM25" s="451"/>
      <c r="AN25" s="451"/>
      <c r="AO25" s="451"/>
      <c r="AP25" s="478"/>
      <c r="AQ25" s="482" t="s">
        <v>43</v>
      </c>
      <c r="AR25" s="480"/>
      <c r="AS25" s="480"/>
      <c r="AT25" s="480"/>
      <c r="AU25" s="480"/>
      <c r="AV25" s="480"/>
      <c r="AW25" s="480"/>
      <c r="AX25" s="480"/>
      <c r="AY25" s="480"/>
      <c r="AZ25" s="480"/>
      <c r="BA25" s="480"/>
      <c r="BB25" s="480"/>
      <c r="BC25" s="480"/>
      <c r="BD25" s="480"/>
      <c r="BE25" s="480"/>
      <c r="BF25" s="480"/>
      <c r="BG25" s="480"/>
      <c r="BH25" s="480"/>
      <c r="BI25" s="480"/>
      <c r="BJ25" s="480"/>
      <c r="BK25" s="480"/>
      <c r="BL25" s="480"/>
      <c r="BM25" s="480"/>
      <c r="BN25" s="480"/>
      <c r="BO25" s="480"/>
      <c r="BP25" s="480"/>
      <c r="BQ25" s="481"/>
      <c r="BR25" s="482" t="s">
        <v>44</v>
      </c>
      <c r="BS25" s="480"/>
      <c r="BT25" s="480"/>
      <c r="BU25" s="480"/>
      <c r="BV25" s="480"/>
      <c r="BW25" s="480"/>
      <c r="BX25" s="480"/>
      <c r="BY25" s="480"/>
      <c r="BZ25" s="480"/>
      <c r="CA25" s="480"/>
      <c r="CB25" s="480"/>
      <c r="CC25" s="480"/>
      <c r="CD25" s="480"/>
      <c r="CE25" s="480"/>
      <c r="CF25" s="480"/>
      <c r="CG25" s="480"/>
      <c r="CH25" s="480"/>
      <c r="CI25" s="480"/>
      <c r="CJ25" s="480"/>
      <c r="CK25" s="480"/>
      <c r="CL25" s="480"/>
      <c r="CM25" s="480"/>
      <c r="CN25" s="480"/>
      <c r="CO25" s="480"/>
      <c r="CP25" s="480"/>
      <c r="CQ25" s="480"/>
      <c r="CR25" s="481"/>
      <c r="CS25" s="480" t="s">
        <v>45</v>
      </c>
      <c r="CT25" s="480"/>
      <c r="CU25" s="480"/>
      <c r="CV25" s="480"/>
      <c r="CW25" s="480"/>
      <c r="CX25" s="480"/>
      <c r="CY25" s="480"/>
      <c r="CZ25" s="480"/>
      <c r="DA25" s="480"/>
      <c r="DB25" s="480"/>
      <c r="DC25" s="480"/>
      <c r="DD25" s="480"/>
      <c r="DE25" s="480"/>
      <c r="DF25" s="480"/>
      <c r="DG25" s="480"/>
      <c r="DH25" s="480"/>
      <c r="DI25" s="480"/>
      <c r="DJ25" s="480"/>
      <c r="DK25" s="471"/>
      <c r="DL25" s="471"/>
      <c r="DM25" s="471"/>
      <c r="DN25" s="471"/>
      <c r="DO25" s="471"/>
      <c r="DP25" s="471"/>
      <c r="DQ25" s="471"/>
      <c r="DR25" s="471"/>
      <c r="DS25" s="472"/>
    </row>
    <row r="26" spans="1:123" s="339" customFormat="1" ht="12.75">
      <c r="A26" s="454" t="s">
        <v>46</v>
      </c>
      <c r="B26" s="454"/>
      <c r="C26" s="454"/>
      <c r="D26" s="454"/>
      <c r="E26" s="454"/>
      <c r="F26" s="454"/>
      <c r="G26" s="454"/>
      <c r="H26" s="469" t="s">
        <v>47</v>
      </c>
      <c r="I26" s="454"/>
      <c r="J26" s="454"/>
      <c r="K26" s="454"/>
      <c r="L26" s="454"/>
      <c r="M26" s="454"/>
      <c r="N26" s="455"/>
      <c r="O26" s="469" t="s">
        <v>48</v>
      </c>
      <c r="P26" s="454"/>
      <c r="Q26" s="454"/>
      <c r="R26" s="454"/>
      <c r="S26" s="454"/>
      <c r="T26" s="454"/>
      <c r="U26" s="455"/>
      <c r="V26" s="469" t="s">
        <v>49</v>
      </c>
      <c r="W26" s="454"/>
      <c r="X26" s="454"/>
      <c r="Y26" s="454"/>
      <c r="Z26" s="454"/>
      <c r="AA26" s="454"/>
      <c r="AB26" s="454"/>
      <c r="AC26" s="455"/>
      <c r="AD26" s="471"/>
      <c r="AE26" s="471"/>
      <c r="AF26" s="471"/>
      <c r="AG26" s="471"/>
      <c r="AH26" s="471"/>
      <c r="AI26" s="471"/>
      <c r="AJ26" s="471"/>
      <c r="AK26" s="471"/>
      <c r="AL26" s="471"/>
      <c r="AM26" s="471"/>
      <c r="AN26" s="471"/>
      <c r="AO26" s="471"/>
      <c r="AP26" s="472"/>
      <c r="AQ26" s="469" t="s">
        <v>50</v>
      </c>
      <c r="AR26" s="454"/>
      <c r="AS26" s="454"/>
      <c r="AT26" s="454"/>
      <c r="AU26" s="454"/>
      <c r="AV26" s="454"/>
      <c r="AW26" s="454"/>
      <c r="AX26" s="454"/>
      <c r="AY26" s="455"/>
      <c r="AZ26" s="469" t="s">
        <v>51</v>
      </c>
      <c r="BA26" s="454"/>
      <c r="BB26" s="454"/>
      <c r="BC26" s="454"/>
      <c r="BD26" s="454"/>
      <c r="BE26" s="454"/>
      <c r="BF26" s="454"/>
      <c r="BG26" s="454"/>
      <c r="BH26" s="455"/>
      <c r="BI26" s="469" t="s">
        <v>52</v>
      </c>
      <c r="BJ26" s="454"/>
      <c r="BK26" s="454"/>
      <c r="BL26" s="454"/>
      <c r="BM26" s="454"/>
      <c r="BN26" s="454"/>
      <c r="BO26" s="454"/>
      <c r="BP26" s="454"/>
      <c r="BQ26" s="455"/>
      <c r="BR26" s="469" t="s">
        <v>50</v>
      </c>
      <c r="BS26" s="454"/>
      <c r="BT26" s="454"/>
      <c r="BU26" s="454"/>
      <c r="BV26" s="454"/>
      <c r="BW26" s="454"/>
      <c r="BX26" s="454"/>
      <c r="BY26" s="454"/>
      <c r="BZ26" s="455"/>
      <c r="CA26" s="469" t="s">
        <v>51</v>
      </c>
      <c r="CB26" s="454"/>
      <c r="CC26" s="454"/>
      <c r="CD26" s="454"/>
      <c r="CE26" s="454"/>
      <c r="CF26" s="454"/>
      <c r="CG26" s="454"/>
      <c r="CH26" s="454"/>
      <c r="CI26" s="455"/>
      <c r="CJ26" s="469" t="s">
        <v>52</v>
      </c>
      <c r="CK26" s="454"/>
      <c r="CL26" s="454"/>
      <c r="CM26" s="454"/>
      <c r="CN26" s="454"/>
      <c r="CO26" s="454"/>
      <c r="CP26" s="454"/>
      <c r="CQ26" s="454"/>
      <c r="CR26" s="455"/>
      <c r="CS26" s="469" t="s">
        <v>50</v>
      </c>
      <c r="CT26" s="454"/>
      <c r="CU26" s="454"/>
      <c r="CV26" s="454"/>
      <c r="CW26" s="454"/>
      <c r="CX26" s="454"/>
      <c r="CY26" s="454"/>
      <c r="CZ26" s="454"/>
      <c r="DA26" s="455"/>
      <c r="DB26" s="469" t="s">
        <v>51</v>
      </c>
      <c r="DC26" s="454"/>
      <c r="DD26" s="454"/>
      <c r="DE26" s="454"/>
      <c r="DF26" s="454"/>
      <c r="DG26" s="454"/>
      <c r="DH26" s="454"/>
      <c r="DI26" s="454"/>
      <c r="DJ26" s="455"/>
      <c r="DK26" s="454" t="s">
        <v>52</v>
      </c>
      <c r="DL26" s="454"/>
      <c r="DM26" s="454"/>
      <c r="DN26" s="454"/>
      <c r="DO26" s="454"/>
      <c r="DP26" s="454"/>
      <c r="DQ26" s="454"/>
      <c r="DR26" s="454"/>
      <c r="DS26" s="455"/>
    </row>
    <row r="27" spans="1:123" s="339" customFormat="1" ht="12.75">
      <c r="A27" s="471"/>
      <c r="B27" s="471"/>
      <c r="C27" s="471"/>
      <c r="D27" s="471"/>
      <c r="E27" s="471"/>
      <c r="F27" s="471"/>
      <c r="G27" s="471"/>
      <c r="H27" s="470" t="s">
        <v>53</v>
      </c>
      <c r="I27" s="471"/>
      <c r="J27" s="471"/>
      <c r="K27" s="471"/>
      <c r="L27" s="471"/>
      <c r="M27" s="471"/>
      <c r="N27" s="472"/>
      <c r="O27" s="470" t="s">
        <v>54</v>
      </c>
      <c r="P27" s="471"/>
      <c r="Q27" s="471"/>
      <c r="R27" s="471"/>
      <c r="S27" s="471"/>
      <c r="T27" s="471"/>
      <c r="U27" s="472"/>
      <c r="V27" s="470" t="s">
        <v>55</v>
      </c>
      <c r="W27" s="471"/>
      <c r="X27" s="471"/>
      <c r="Y27" s="471"/>
      <c r="Z27" s="471"/>
      <c r="AA27" s="471"/>
      <c r="AB27" s="471"/>
      <c r="AC27" s="472"/>
      <c r="AD27" s="471"/>
      <c r="AE27" s="471"/>
      <c r="AF27" s="471"/>
      <c r="AG27" s="471"/>
      <c r="AH27" s="471"/>
      <c r="AI27" s="471"/>
      <c r="AJ27" s="471"/>
      <c r="AK27" s="471"/>
      <c r="AL27" s="471"/>
      <c r="AM27" s="471"/>
      <c r="AN27" s="471"/>
      <c r="AO27" s="471"/>
      <c r="AP27" s="472"/>
      <c r="AQ27" s="470" t="s">
        <v>56</v>
      </c>
      <c r="AR27" s="471"/>
      <c r="AS27" s="471"/>
      <c r="AT27" s="471"/>
      <c r="AU27" s="471"/>
      <c r="AV27" s="471"/>
      <c r="AW27" s="471"/>
      <c r="AX27" s="471"/>
      <c r="AY27" s="472"/>
      <c r="AZ27" s="470"/>
      <c r="BA27" s="471"/>
      <c r="BB27" s="471"/>
      <c r="BC27" s="471"/>
      <c r="BD27" s="471"/>
      <c r="BE27" s="471"/>
      <c r="BF27" s="471"/>
      <c r="BG27" s="471"/>
      <c r="BH27" s="472"/>
      <c r="BI27" s="470" t="s">
        <v>57</v>
      </c>
      <c r="BJ27" s="471"/>
      <c r="BK27" s="471"/>
      <c r="BL27" s="471"/>
      <c r="BM27" s="471"/>
      <c r="BN27" s="471"/>
      <c r="BO27" s="471"/>
      <c r="BP27" s="471"/>
      <c r="BQ27" s="472"/>
      <c r="BR27" s="470" t="s">
        <v>56</v>
      </c>
      <c r="BS27" s="471"/>
      <c r="BT27" s="471"/>
      <c r="BU27" s="471"/>
      <c r="BV27" s="471"/>
      <c r="BW27" s="471"/>
      <c r="BX27" s="471"/>
      <c r="BY27" s="471"/>
      <c r="BZ27" s="472"/>
      <c r="CA27" s="470"/>
      <c r="CB27" s="471"/>
      <c r="CC27" s="471"/>
      <c r="CD27" s="471"/>
      <c r="CE27" s="471"/>
      <c r="CF27" s="471"/>
      <c r="CG27" s="471"/>
      <c r="CH27" s="471"/>
      <c r="CI27" s="472"/>
      <c r="CJ27" s="470" t="s">
        <v>57</v>
      </c>
      <c r="CK27" s="471"/>
      <c r="CL27" s="471"/>
      <c r="CM27" s="471"/>
      <c r="CN27" s="471"/>
      <c r="CO27" s="471"/>
      <c r="CP27" s="471"/>
      <c r="CQ27" s="471"/>
      <c r="CR27" s="472"/>
      <c r="CS27" s="470" t="s">
        <v>56</v>
      </c>
      <c r="CT27" s="471"/>
      <c r="CU27" s="471"/>
      <c r="CV27" s="471"/>
      <c r="CW27" s="471"/>
      <c r="CX27" s="471"/>
      <c r="CY27" s="471"/>
      <c r="CZ27" s="471"/>
      <c r="DA27" s="472"/>
      <c r="DB27" s="470"/>
      <c r="DC27" s="471"/>
      <c r="DD27" s="471"/>
      <c r="DE27" s="471"/>
      <c r="DF27" s="471"/>
      <c r="DG27" s="471"/>
      <c r="DH27" s="471"/>
      <c r="DI27" s="471"/>
      <c r="DJ27" s="472"/>
      <c r="DK27" s="471" t="s">
        <v>57</v>
      </c>
      <c r="DL27" s="471"/>
      <c r="DM27" s="471"/>
      <c r="DN27" s="471"/>
      <c r="DO27" s="471"/>
      <c r="DP27" s="471"/>
      <c r="DQ27" s="471"/>
      <c r="DR27" s="471"/>
      <c r="DS27" s="472"/>
    </row>
    <row r="28" spans="1:123" s="339" customFormat="1" ht="12.75">
      <c r="A28" s="480"/>
      <c r="B28" s="480"/>
      <c r="C28" s="480"/>
      <c r="D28" s="480"/>
      <c r="E28" s="480"/>
      <c r="F28" s="480"/>
      <c r="G28" s="480"/>
      <c r="H28" s="482"/>
      <c r="I28" s="480"/>
      <c r="J28" s="480"/>
      <c r="K28" s="480"/>
      <c r="L28" s="480"/>
      <c r="M28" s="480"/>
      <c r="N28" s="481"/>
      <c r="O28" s="482"/>
      <c r="P28" s="480"/>
      <c r="Q28" s="480"/>
      <c r="R28" s="480"/>
      <c r="S28" s="480"/>
      <c r="T28" s="480"/>
      <c r="U28" s="481"/>
      <c r="V28" s="482"/>
      <c r="W28" s="480"/>
      <c r="X28" s="480"/>
      <c r="Y28" s="480"/>
      <c r="Z28" s="480"/>
      <c r="AA28" s="480"/>
      <c r="AB28" s="480"/>
      <c r="AC28" s="481"/>
      <c r="AD28" s="480"/>
      <c r="AE28" s="480"/>
      <c r="AF28" s="480"/>
      <c r="AG28" s="480"/>
      <c r="AH28" s="480"/>
      <c r="AI28" s="480"/>
      <c r="AJ28" s="480"/>
      <c r="AK28" s="480"/>
      <c r="AL28" s="480"/>
      <c r="AM28" s="480"/>
      <c r="AN28" s="480"/>
      <c r="AO28" s="480"/>
      <c r="AP28" s="481"/>
      <c r="AQ28" s="482" t="s">
        <v>58</v>
      </c>
      <c r="AR28" s="480"/>
      <c r="AS28" s="480"/>
      <c r="AT28" s="480"/>
      <c r="AU28" s="480"/>
      <c r="AV28" s="480"/>
      <c r="AW28" s="480"/>
      <c r="AX28" s="480"/>
      <c r="AY28" s="481"/>
      <c r="AZ28" s="482"/>
      <c r="BA28" s="480"/>
      <c r="BB28" s="480"/>
      <c r="BC28" s="480"/>
      <c r="BD28" s="480"/>
      <c r="BE28" s="480"/>
      <c r="BF28" s="480"/>
      <c r="BG28" s="480"/>
      <c r="BH28" s="481"/>
      <c r="BI28" s="482"/>
      <c r="BJ28" s="480"/>
      <c r="BK28" s="480"/>
      <c r="BL28" s="480"/>
      <c r="BM28" s="480"/>
      <c r="BN28" s="480"/>
      <c r="BO28" s="480"/>
      <c r="BP28" s="480"/>
      <c r="BQ28" s="481"/>
      <c r="BR28" s="482" t="s">
        <v>58</v>
      </c>
      <c r="BS28" s="480"/>
      <c r="BT28" s="480"/>
      <c r="BU28" s="480"/>
      <c r="BV28" s="480"/>
      <c r="BW28" s="480"/>
      <c r="BX28" s="480"/>
      <c r="BY28" s="480"/>
      <c r="BZ28" s="481"/>
      <c r="CA28" s="482"/>
      <c r="CB28" s="480"/>
      <c r="CC28" s="480"/>
      <c r="CD28" s="480"/>
      <c r="CE28" s="480"/>
      <c r="CF28" s="480"/>
      <c r="CG28" s="480"/>
      <c r="CH28" s="480"/>
      <c r="CI28" s="481"/>
      <c r="CJ28" s="482"/>
      <c r="CK28" s="480"/>
      <c r="CL28" s="480"/>
      <c r="CM28" s="480"/>
      <c r="CN28" s="480"/>
      <c r="CO28" s="480"/>
      <c r="CP28" s="480"/>
      <c r="CQ28" s="480"/>
      <c r="CR28" s="481"/>
      <c r="CS28" s="482" t="s">
        <v>58</v>
      </c>
      <c r="CT28" s="480"/>
      <c r="CU28" s="480"/>
      <c r="CV28" s="480"/>
      <c r="CW28" s="480"/>
      <c r="CX28" s="480"/>
      <c r="CY28" s="480"/>
      <c r="CZ28" s="480"/>
      <c r="DA28" s="481"/>
      <c r="DB28" s="482"/>
      <c r="DC28" s="480"/>
      <c r="DD28" s="480"/>
      <c r="DE28" s="480"/>
      <c r="DF28" s="480"/>
      <c r="DG28" s="480"/>
      <c r="DH28" s="480"/>
      <c r="DI28" s="480"/>
      <c r="DJ28" s="481"/>
      <c r="DK28" s="480"/>
      <c r="DL28" s="480"/>
      <c r="DM28" s="480"/>
      <c r="DN28" s="480"/>
      <c r="DO28" s="480"/>
      <c r="DP28" s="480"/>
      <c r="DQ28" s="480"/>
      <c r="DR28" s="480"/>
      <c r="DS28" s="481"/>
    </row>
    <row r="29" spans="1:123" s="339" customFormat="1" ht="12.75">
      <c r="A29" s="483">
        <v>1</v>
      </c>
      <c r="B29" s="483"/>
      <c r="C29" s="483"/>
      <c r="D29" s="483"/>
      <c r="E29" s="483"/>
      <c r="F29" s="483"/>
      <c r="G29" s="483"/>
      <c r="H29" s="483">
        <v>2</v>
      </c>
      <c r="I29" s="483"/>
      <c r="J29" s="483"/>
      <c r="K29" s="483"/>
      <c r="L29" s="483"/>
      <c r="M29" s="483"/>
      <c r="N29" s="483"/>
      <c r="O29" s="483">
        <v>3</v>
      </c>
      <c r="P29" s="483"/>
      <c r="Q29" s="483"/>
      <c r="R29" s="483"/>
      <c r="S29" s="483"/>
      <c r="T29" s="483"/>
      <c r="U29" s="483"/>
      <c r="V29" s="483">
        <v>4</v>
      </c>
      <c r="W29" s="483"/>
      <c r="X29" s="483"/>
      <c r="Y29" s="483"/>
      <c r="Z29" s="483"/>
      <c r="AA29" s="483"/>
      <c r="AB29" s="483"/>
      <c r="AC29" s="483"/>
      <c r="AD29" s="483">
        <v>5</v>
      </c>
      <c r="AE29" s="483"/>
      <c r="AF29" s="483"/>
      <c r="AG29" s="483"/>
      <c r="AH29" s="483"/>
      <c r="AI29" s="483"/>
      <c r="AJ29" s="483"/>
      <c r="AK29" s="483"/>
      <c r="AL29" s="483"/>
      <c r="AM29" s="483"/>
      <c r="AN29" s="483"/>
      <c r="AO29" s="483"/>
      <c r="AP29" s="483"/>
      <c r="AQ29" s="483">
        <v>6</v>
      </c>
      <c r="AR29" s="483"/>
      <c r="AS29" s="483"/>
      <c r="AT29" s="483"/>
      <c r="AU29" s="483"/>
      <c r="AV29" s="483"/>
      <c r="AW29" s="483"/>
      <c r="AX29" s="483"/>
      <c r="AY29" s="483"/>
      <c r="AZ29" s="483">
        <v>7</v>
      </c>
      <c r="BA29" s="483"/>
      <c r="BB29" s="483"/>
      <c r="BC29" s="483"/>
      <c r="BD29" s="483"/>
      <c r="BE29" s="483"/>
      <c r="BF29" s="483"/>
      <c r="BG29" s="483"/>
      <c r="BH29" s="483"/>
      <c r="BI29" s="483">
        <v>8</v>
      </c>
      <c r="BJ29" s="483"/>
      <c r="BK29" s="483"/>
      <c r="BL29" s="483"/>
      <c r="BM29" s="483"/>
      <c r="BN29" s="483"/>
      <c r="BO29" s="483"/>
      <c r="BP29" s="483"/>
      <c r="BQ29" s="483"/>
      <c r="BR29" s="483">
        <v>9</v>
      </c>
      <c r="BS29" s="483"/>
      <c r="BT29" s="483"/>
      <c r="BU29" s="483"/>
      <c r="BV29" s="483"/>
      <c r="BW29" s="483"/>
      <c r="BX29" s="483"/>
      <c r="BY29" s="483"/>
      <c r="BZ29" s="483"/>
      <c r="CA29" s="483">
        <v>10</v>
      </c>
      <c r="CB29" s="483"/>
      <c r="CC29" s="483"/>
      <c r="CD29" s="483"/>
      <c r="CE29" s="483"/>
      <c r="CF29" s="483"/>
      <c r="CG29" s="483"/>
      <c r="CH29" s="483"/>
      <c r="CI29" s="483"/>
      <c r="CJ29" s="483">
        <v>11</v>
      </c>
      <c r="CK29" s="483"/>
      <c r="CL29" s="483"/>
      <c r="CM29" s="483"/>
      <c r="CN29" s="483"/>
      <c r="CO29" s="483"/>
      <c r="CP29" s="483"/>
      <c r="CQ29" s="483"/>
      <c r="CR29" s="483"/>
      <c r="CS29" s="483">
        <v>12</v>
      </c>
      <c r="CT29" s="483"/>
      <c r="CU29" s="483"/>
      <c r="CV29" s="483"/>
      <c r="CW29" s="483"/>
      <c r="CX29" s="483"/>
      <c r="CY29" s="483"/>
      <c r="CZ29" s="483"/>
      <c r="DA29" s="483"/>
      <c r="DB29" s="483">
        <v>13</v>
      </c>
      <c r="DC29" s="483"/>
      <c r="DD29" s="483"/>
      <c r="DE29" s="483"/>
      <c r="DF29" s="483"/>
      <c r="DG29" s="483"/>
      <c r="DH29" s="483"/>
      <c r="DI29" s="483"/>
      <c r="DJ29" s="483"/>
      <c r="DK29" s="483">
        <v>14</v>
      </c>
      <c r="DL29" s="483"/>
      <c r="DM29" s="483"/>
      <c r="DN29" s="483"/>
      <c r="DO29" s="483"/>
      <c r="DP29" s="483"/>
      <c r="DQ29" s="483"/>
      <c r="DR29" s="483"/>
      <c r="DS29" s="483"/>
    </row>
    <row r="30" spans="1:123" s="399" customFormat="1" ht="12.75">
      <c r="A30" s="439" t="s">
        <v>59</v>
      </c>
      <c r="B30" s="440"/>
      <c r="C30" s="440"/>
      <c r="D30" s="440"/>
      <c r="E30" s="440"/>
      <c r="F30" s="440"/>
      <c r="G30" s="441"/>
      <c r="H30" s="439" t="s">
        <v>606</v>
      </c>
      <c r="I30" s="440"/>
      <c r="J30" s="440"/>
      <c r="K30" s="440"/>
      <c r="L30" s="440"/>
      <c r="M30" s="440"/>
      <c r="N30" s="441"/>
      <c r="O30" s="439" t="s">
        <v>607</v>
      </c>
      <c r="P30" s="440"/>
      <c r="Q30" s="440"/>
      <c r="R30" s="440"/>
      <c r="S30" s="440"/>
      <c r="T30" s="440"/>
      <c r="U30" s="441"/>
      <c r="V30" s="439" t="s">
        <v>60</v>
      </c>
      <c r="W30" s="440"/>
      <c r="X30" s="440"/>
      <c r="Y30" s="440"/>
      <c r="Z30" s="440"/>
      <c r="AA30" s="440"/>
      <c r="AB30" s="440"/>
      <c r="AC30" s="441"/>
      <c r="AD30" s="439" t="s">
        <v>608</v>
      </c>
      <c r="AE30" s="440"/>
      <c r="AF30" s="440"/>
      <c r="AG30" s="440"/>
      <c r="AH30" s="440"/>
      <c r="AI30" s="440"/>
      <c r="AJ30" s="440"/>
      <c r="AK30" s="440"/>
      <c r="AL30" s="440"/>
      <c r="AM30" s="440"/>
      <c r="AN30" s="440"/>
      <c r="AO30" s="440"/>
      <c r="AP30" s="441"/>
      <c r="AQ30" s="442">
        <v>196705</v>
      </c>
      <c r="AR30" s="443"/>
      <c r="AS30" s="443"/>
      <c r="AT30" s="443"/>
      <c r="AU30" s="443"/>
      <c r="AV30" s="443"/>
      <c r="AW30" s="443"/>
      <c r="AX30" s="443"/>
      <c r="AY30" s="444"/>
      <c r="AZ30" s="436" t="s">
        <v>64</v>
      </c>
      <c r="BA30" s="437"/>
      <c r="BB30" s="437"/>
      <c r="BC30" s="437"/>
      <c r="BD30" s="437"/>
      <c r="BE30" s="437"/>
      <c r="BF30" s="437"/>
      <c r="BG30" s="437"/>
      <c r="BH30" s="438"/>
      <c r="BI30" s="436" t="s">
        <v>64</v>
      </c>
      <c r="BJ30" s="437"/>
      <c r="BK30" s="437"/>
      <c r="BL30" s="437"/>
      <c r="BM30" s="437"/>
      <c r="BN30" s="437"/>
      <c r="BO30" s="437"/>
      <c r="BP30" s="437"/>
      <c r="BQ30" s="438"/>
      <c r="BR30" s="425"/>
      <c r="BS30" s="426"/>
      <c r="BT30" s="426"/>
      <c r="BU30" s="426"/>
      <c r="BV30" s="426"/>
      <c r="BW30" s="426"/>
      <c r="BX30" s="426"/>
      <c r="BY30" s="426"/>
      <c r="BZ30" s="427"/>
      <c r="CA30" s="436" t="s">
        <v>64</v>
      </c>
      <c r="CB30" s="437"/>
      <c r="CC30" s="437"/>
      <c r="CD30" s="437"/>
      <c r="CE30" s="437"/>
      <c r="CF30" s="437"/>
      <c r="CG30" s="437"/>
      <c r="CH30" s="437"/>
      <c r="CI30" s="438"/>
      <c r="CJ30" s="436" t="s">
        <v>64</v>
      </c>
      <c r="CK30" s="437"/>
      <c r="CL30" s="437"/>
      <c r="CM30" s="437"/>
      <c r="CN30" s="437"/>
      <c r="CO30" s="437"/>
      <c r="CP30" s="437"/>
      <c r="CQ30" s="437"/>
      <c r="CR30" s="438"/>
      <c r="CS30" s="425"/>
      <c r="CT30" s="426"/>
      <c r="CU30" s="426"/>
      <c r="CV30" s="426"/>
      <c r="CW30" s="426"/>
      <c r="CX30" s="426"/>
      <c r="CY30" s="426"/>
      <c r="CZ30" s="426"/>
      <c r="DA30" s="427"/>
      <c r="DB30" s="436" t="s">
        <v>64</v>
      </c>
      <c r="DC30" s="437"/>
      <c r="DD30" s="437"/>
      <c r="DE30" s="437"/>
      <c r="DF30" s="437"/>
      <c r="DG30" s="437"/>
      <c r="DH30" s="437"/>
      <c r="DI30" s="437"/>
      <c r="DJ30" s="438"/>
      <c r="DK30" s="436" t="s">
        <v>64</v>
      </c>
      <c r="DL30" s="437"/>
      <c r="DM30" s="437"/>
      <c r="DN30" s="437"/>
      <c r="DO30" s="437"/>
      <c r="DP30" s="437"/>
      <c r="DQ30" s="437"/>
      <c r="DR30" s="437"/>
      <c r="DS30" s="438"/>
    </row>
    <row r="31" spans="1:123" s="423" customFormat="1" ht="12.75">
      <c r="A31" s="439" t="s">
        <v>59</v>
      </c>
      <c r="B31" s="440"/>
      <c r="C31" s="440"/>
      <c r="D31" s="440"/>
      <c r="E31" s="440"/>
      <c r="F31" s="440"/>
      <c r="G31" s="441"/>
      <c r="H31" s="439" t="s">
        <v>606</v>
      </c>
      <c r="I31" s="440"/>
      <c r="J31" s="440"/>
      <c r="K31" s="440"/>
      <c r="L31" s="440"/>
      <c r="M31" s="440"/>
      <c r="N31" s="441"/>
      <c r="O31" s="439" t="s">
        <v>607</v>
      </c>
      <c r="P31" s="440"/>
      <c r="Q31" s="440"/>
      <c r="R31" s="440"/>
      <c r="S31" s="440"/>
      <c r="T31" s="440"/>
      <c r="U31" s="441"/>
      <c r="V31" s="439" t="s">
        <v>609</v>
      </c>
      <c r="W31" s="440"/>
      <c r="X31" s="440"/>
      <c r="Y31" s="440"/>
      <c r="Z31" s="440"/>
      <c r="AA31" s="440"/>
      <c r="AB31" s="440"/>
      <c r="AC31" s="441"/>
      <c r="AD31" s="439" t="s">
        <v>610</v>
      </c>
      <c r="AE31" s="440"/>
      <c r="AF31" s="440"/>
      <c r="AG31" s="440"/>
      <c r="AH31" s="440"/>
      <c r="AI31" s="440"/>
      <c r="AJ31" s="440"/>
      <c r="AK31" s="440"/>
      <c r="AL31" s="440"/>
      <c r="AM31" s="440"/>
      <c r="AN31" s="440"/>
      <c r="AO31" s="440"/>
      <c r="AP31" s="441"/>
      <c r="AQ31" s="442">
        <v>59405</v>
      </c>
      <c r="AR31" s="443"/>
      <c r="AS31" s="443"/>
      <c r="AT31" s="443"/>
      <c r="AU31" s="443"/>
      <c r="AV31" s="443"/>
      <c r="AW31" s="443"/>
      <c r="AX31" s="443"/>
      <c r="AY31" s="444"/>
      <c r="AZ31" s="436" t="s">
        <v>64</v>
      </c>
      <c r="BA31" s="437"/>
      <c r="BB31" s="437"/>
      <c r="BC31" s="437"/>
      <c r="BD31" s="437"/>
      <c r="BE31" s="437"/>
      <c r="BF31" s="437"/>
      <c r="BG31" s="437"/>
      <c r="BH31" s="438"/>
      <c r="BI31" s="436" t="s">
        <v>64</v>
      </c>
      <c r="BJ31" s="437"/>
      <c r="BK31" s="437"/>
      <c r="BL31" s="437"/>
      <c r="BM31" s="437"/>
      <c r="BN31" s="437"/>
      <c r="BO31" s="437"/>
      <c r="BP31" s="437"/>
      <c r="BQ31" s="438"/>
      <c r="BR31" s="425"/>
      <c r="BS31" s="426"/>
      <c r="BT31" s="426"/>
      <c r="BU31" s="426"/>
      <c r="BV31" s="426"/>
      <c r="BW31" s="426"/>
      <c r="BX31" s="426"/>
      <c r="BY31" s="426"/>
      <c r="BZ31" s="427"/>
      <c r="CA31" s="436" t="s">
        <v>64</v>
      </c>
      <c r="CB31" s="437"/>
      <c r="CC31" s="437"/>
      <c r="CD31" s="437"/>
      <c r="CE31" s="437"/>
      <c r="CF31" s="437"/>
      <c r="CG31" s="437"/>
      <c r="CH31" s="437"/>
      <c r="CI31" s="438"/>
      <c r="CJ31" s="436" t="s">
        <v>64</v>
      </c>
      <c r="CK31" s="437"/>
      <c r="CL31" s="437"/>
      <c r="CM31" s="437"/>
      <c r="CN31" s="437"/>
      <c r="CO31" s="437"/>
      <c r="CP31" s="437"/>
      <c r="CQ31" s="437"/>
      <c r="CR31" s="438"/>
      <c r="CS31" s="425"/>
      <c r="CT31" s="426"/>
      <c r="CU31" s="426"/>
      <c r="CV31" s="426"/>
      <c r="CW31" s="426"/>
      <c r="CX31" s="426"/>
      <c r="CY31" s="426"/>
      <c r="CZ31" s="426"/>
      <c r="DA31" s="427"/>
      <c r="DB31" s="436" t="s">
        <v>64</v>
      </c>
      <c r="DC31" s="437"/>
      <c r="DD31" s="437"/>
      <c r="DE31" s="437"/>
      <c r="DF31" s="437"/>
      <c r="DG31" s="437"/>
      <c r="DH31" s="437"/>
      <c r="DI31" s="437"/>
      <c r="DJ31" s="438"/>
      <c r="DK31" s="436" t="s">
        <v>64</v>
      </c>
      <c r="DL31" s="437"/>
      <c r="DM31" s="437"/>
      <c r="DN31" s="437"/>
      <c r="DO31" s="437"/>
      <c r="DP31" s="437"/>
      <c r="DQ31" s="437"/>
      <c r="DR31" s="437"/>
      <c r="DS31" s="438"/>
    </row>
    <row r="32" spans="1:123" s="399" customFormat="1" ht="12.75">
      <c r="A32" s="428" t="s">
        <v>63</v>
      </c>
      <c r="B32" s="428"/>
      <c r="C32" s="428"/>
      <c r="D32" s="428"/>
      <c r="E32" s="428"/>
      <c r="F32" s="428"/>
      <c r="G32" s="428"/>
      <c r="H32" s="428"/>
      <c r="I32" s="428"/>
      <c r="J32" s="428"/>
      <c r="K32" s="428"/>
      <c r="L32" s="428"/>
      <c r="M32" s="428"/>
      <c r="N32" s="428"/>
      <c r="O32" s="428"/>
      <c r="P32" s="428"/>
      <c r="Q32" s="428"/>
      <c r="R32" s="428"/>
      <c r="S32" s="428"/>
      <c r="T32" s="428"/>
      <c r="U32" s="428"/>
      <c r="V32" s="428"/>
      <c r="W32" s="428"/>
      <c r="X32" s="428"/>
      <c r="Y32" s="428"/>
      <c r="Z32" s="428"/>
      <c r="AA32" s="428"/>
      <c r="AB32" s="428"/>
      <c r="AC32" s="429"/>
      <c r="AD32" s="430"/>
      <c r="AE32" s="431"/>
      <c r="AF32" s="431"/>
      <c r="AG32" s="431"/>
      <c r="AH32" s="431"/>
      <c r="AI32" s="431"/>
      <c r="AJ32" s="431"/>
      <c r="AK32" s="431"/>
      <c r="AL32" s="431"/>
      <c r="AM32" s="431"/>
      <c r="AN32" s="431"/>
      <c r="AO32" s="431"/>
      <c r="AP32" s="432"/>
      <c r="AQ32" s="433">
        <f>SUM(AQ30:AY31)</f>
        <v>256110</v>
      </c>
      <c r="AR32" s="434"/>
      <c r="AS32" s="434"/>
      <c r="AT32" s="434"/>
      <c r="AU32" s="434"/>
      <c r="AV32" s="434"/>
      <c r="AW32" s="434"/>
      <c r="AX32" s="434"/>
      <c r="AY32" s="435"/>
      <c r="AZ32" s="425"/>
      <c r="BA32" s="426"/>
      <c r="BB32" s="426"/>
      <c r="BC32" s="426"/>
      <c r="BD32" s="426"/>
      <c r="BE32" s="426"/>
      <c r="BF32" s="426"/>
      <c r="BG32" s="426"/>
      <c r="BH32" s="427"/>
      <c r="BI32" s="425"/>
      <c r="BJ32" s="426"/>
      <c r="BK32" s="426"/>
      <c r="BL32" s="426"/>
      <c r="BM32" s="426"/>
      <c r="BN32" s="426"/>
      <c r="BO32" s="426"/>
      <c r="BP32" s="426"/>
      <c r="BQ32" s="427"/>
      <c r="BR32" s="425"/>
      <c r="BS32" s="426"/>
      <c r="BT32" s="426"/>
      <c r="BU32" s="426"/>
      <c r="BV32" s="426"/>
      <c r="BW32" s="426"/>
      <c r="BX32" s="426"/>
      <c r="BY32" s="426"/>
      <c r="BZ32" s="427"/>
      <c r="CA32" s="425"/>
      <c r="CB32" s="426"/>
      <c r="CC32" s="426"/>
      <c r="CD32" s="426"/>
      <c r="CE32" s="426"/>
      <c r="CF32" s="426"/>
      <c r="CG32" s="426"/>
      <c r="CH32" s="426"/>
      <c r="CI32" s="427"/>
      <c r="CJ32" s="425"/>
      <c r="CK32" s="426"/>
      <c r="CL32" s="426"/>
      <c r="CM32" s="426"/>
      <c r="CN32" s="426"/>
      <c r="CO32" s="426"/>
      <c r="CP32" s="426"/>
      <c r="CQ32" s="426"/>
      <c r="CR32" s="427"/>
      <c r="CS32" s="425"/>
      <c r="CT32" s="426"/>
      <c r="CU32" s="426"/>
      <c r="CV32" s="426"/>
      <c r="CW32" s="426"/>
      <c r="CX32" s="426"/>
      <c r="CY32" s="426"/>
      <c r="CZ32" s="426"/>
      <c r="DA32" s="427"/>
      <c r="DB32" s="425"/>
      <c r="DC32" s="426"/>
      <c r="DD32" s="426"/>
      <c r="DE32" s="426"/>
      <c r="DF32" s="426"/>
      <c r="DG32" s="426"/>
      <c r="DH32" s="426"/>
      <c r="DI32" s="426"/>
      <c r="DJ32" s="427"/>
      <c r="DK32" s="425"/>
      <c r="DL32" s="426"/>
      <c r="DM32" s="426"/>
      <c r="DN32" s="426"/>
      <c r="DO32" s="426"/>
      <c r="DP32" s="426"/>
      <c r="DQ32" s="426"/>
      <c r="DR32" s="426"/>
      <c r="DS32" s="427"/>
    </row>
    <row r="33" spans="1:123" s="412" customFormat="1" ht="12.75">
      <c r="A33" s="439" t="s">
        <v>59</v>
      </c>
      <c r="B33" s="440"/>
      <c r="C33" s="440"/>
      <c r="D33" s="440"/>
      <c r="E33" s="440"/>
      <c r="F33" s="440"/>
      <c r="G33" s="441"/>
      <c r="H33" s="439" t="s">
        <v>606</v>
      </c>
      <c r="I33" s="440"/>
      <c r="J33" s="440"/>
      <c r="K33" s="440"/>
      <c r="L33" s="440"/>
      <c r="M33" s="440"/>
      <c r="N33" s="441"/>
      <c r="O33" s="439" t="s">
        <v>611</v>
      </c>
      <c r="P33" s="440"/>
      <c r="Q33" s="440"/>
      <c r="R33" s="440"/>
      <c r="S33" s="440"/>
      <c r="T33" s="440"/>
      <c r="U33" s="441"/>
      <c r="V33" s="439" t="s">
        <v>60</v>
      </c>
      <c r="W33" s="440"/>
      <c r="X33" s="440"/>
      <c r="Y33" s="440"/>
      <c r="Z33" s="440"/>
      <c r="AA33" s="440"/>
      <c r="AB33" s="440"/>
      <c r="AC33" s="441"/>
      <c r="AD33" s="439" t="s">
        <v>608</v>
      </c>
      <c r="AE33" s="440"/>
      <c r="AF33" s="440"/>
      <c r="AG33" s="440"/>
      <c r="AH33" s="440"/>
      <c r="AI33" s="440"/>
      <c r="AJ33" s="440"/>
      <c r="AK33" s="440"/>
      <c r="AL33" s="440"/>
      <c r="AM33" s="440"/>
      <c r="AN33" s="440"/>
      <c r="AO33" s="440"/>
      <c r="AP33" s="441"/>
      <c r="AQ33" s="442">
        <v>15361</v>
      </c>
      <c r="AR33" s="443"/>
      <c r="AS33" s="443"/>
      <c r="AT33" s="443"/>
      <c r="AU33" s="443"/>
      <c r="AV33" s="443"/>
      <c r="AW33" s="443"/>
      <c r="AX33" s="443"/>
      <c r="AY33" s="444"/>
      <c r="AZ33" s="436" t="s">
        <v>64</v>
      </c>
      <c r="BA33" s="437"/>
      <c r="BB33" s="437"/>
      <c r="BC33" s="437"/>
      <c r="BD33" s="437"/>
      <c r="BE33" s="437"/>
      <c r="BF33" s="437"/>
      <c r="BG33" s="437"/>
      <c r="BH33" s="438"/>
      <c r="BI33" s="436" t="s">
        <v>64</v>
      </c>
      <c r="BJ33" s="437"/>
      <c r="BK33" s="437"/>
      <c r="BL33" s="437"/>
      <c r="BM33" s="437"/>
      <c r="BN33" s="437"/>
      <c r="BO33" s="437"/>
      <c r="BP33" s="437"/>
      <c r="BQ33" s="438"/>
      <c r="BR33" s="425"/>
      <c r="BS33" s="426"/>
      <c r="BT33" s="426"/>
      <c r="BU33" s="426"/>
      <c r="BV33" s="426"/>
      <c r="BW33" s="426"/>
      <c r="BX33" s="426"/>
      <c r="BY33" s="426"/>
      <c r="BZ33" s="427"/>
      <c r="CA33" s="436" t="s">
        <v>64</v>
      </c>
      <c r="CB33" s="437"/>
      <c r="CC33" s="437"/>
      <c r="CD33" s="437"/>
      <c r="CE33" s="437"/>
      <c r="CF33" s="437"/>
      <c r="CG33" s="437"/>
      <c r="CH33" s="437"/>
      <c r="CI33" s="438"/>
      <c r="CJ33" s="436" t="s">
        <v>64</v>
      </c>
      <c r="CK33" s="437"/>
      <c r="CL33" s="437"/>
      <c r="CM33" s="437"/>
      <c r="CN33" s="437"/>
      <c r="CO33" s="437"/>
      <c r="CP33" s="437"/>
      <c r="CQ33" s="437"/>
      <c r="CR33" s="438"/>
      <c r="CS33" s="425"/>
      <c r="CT33" s="426"/>
      <c r="CU33" s="426"/>
      <c r="CV33" s="426"/>
      <c r="CW33" s="426"/>
      <c r="CX33" s="426"/>
      <c r="CY33" s="426"/>
      <c r="CZ33" s="426"/>
      <c r="DA33" s="427"/>
      <c r="DB33" s="436" t="s">
        <v>64</v>
      </c>
      <c r="DC33" s="437"/>
      <c r="DD33" s="437"/>
      <c r="DE33" s="437"/>
      <c r="DF33" s="437"/>
      <c r="DG33" s="437"/>
      <c r="DH33" s="437"/>
      <c r="DI33" s="437"/>
      <c r="DJ33" s="438"/>
      <c r="DK33" s="436" t="s">
        <v>64</v>
      </c>
      <c r="DL33" s="437"/>
      <c r="DM33" s="437"/>
      <c r="DN33" s="437"/>
      <c r="DO33" s="437"/>
      <c r="DP33" s="437"/>
      <c r="DQ33" s="437"/>
      <c r="DR33" s="437"/>
      <c r="DS33" s="438"/>
    </row>
    <row r="34" spans="1:123" s="423" customFormat="1" ht="12.75">
      <c r="A34" s="439" t="s">
        <v>59</v>
      </c>
      <c r="B34" s="440"/>
      <c r="C34" s="440"/>
      <c r="D34" s="440"/>
      <c r="E34" s="440"/>
      <c r="F34" s="440"/>
      <c r="G34" s="441"/>
      <c r="H34" s="439" t="s">
        <v>606</v>
      </c>
      <c r="I34" s="440"/>
      <c r="J34" s="440"/>
      <c r="K34" s="440"/>
      <c r="L34" s="440"/>
      <c r="M34" s="440"/>
      <c r="N34" s="441"/>
      <c r="O34" s="439" t="s">
        <v>611</v>
      </c>
      <c r="P34" s="440"/>
      <c r="Q34" s="440"/>
      <c r="R34" s="440"/>
      <c r="S34" s="440"/>
      <c r="T34" s="440"/>
      <c r="U34" s="441"/>
      <c r="V34" s="439" t="s">
        <v>609</v>
      </c>
      <c r="W34" s="440"/>
      <c r="X34" s="440"/>
      <c r="Y34" s="440"/>
      <c r="Z34" s="440"/>
      <c r="AA34" s="440"/>
      <c r="AB34" s="440"/>
      <c r="AC34" s="441"/>
      <c r="AD34" s="439" t="s">
        <v>610</v>
      </c>
      <c r="AE34" s="440"/>
      <c r="AF34" s="440"/>
      <c r="AG34" s="440"/>
      <c r="AH34" s="440"/>
      <c r="AI34" s="440"/>
      <c r="AJ34" s="440"/>
      <c r="AK34" s="440"/>
      <c r="AL34" s="440"/>
      <c r="AM34" s="440"/>
      <c r="AN34" s="440"/>
      <c r="AO34" s="440"/>
      <c r="AP34" s="441"/>
      <c r="AQ34" s="442">
        <v>4639</v>
      </c>
      <c r="AR34" s="443"/>
      <c r="AS34" s="443"/>
      <c r="AT34" s="443"/>
      <c r="AU34" s="443"/>
      <c r="AV34" s="443"/>
      <c r="AW34" s="443"/>
      <c r="AX34" s="443"/>
      <c r="AY34" s="444"/>
      <c r="AZ34" s="436" t="s">
        <v>64</v>
      </c>
      <c r="BA34" s="437"/>
      <c r="BB34" s="437"/>
      <c r="BC34" s="437"/>
      <c r="BD34" s="437"/>
      <c r="BE34" s="437"/>
      <c r="BF34" s="437"/>
      <c r="BG34" s="437"/>
      <c r="BH34" s="438"/>
      <c r="BI34" s="436" t="s">
        <v>64</v>
      </c>
      <c r="BJ34" s="437"/>
      <c r="BK34" s="437"/>
      <c r="BL34" s="437"/>
      <c r="BM34" s="437"/>
      <c r="BN34" s="437"/>
      <c r="BO34" s="437"/>
      <c r="BP34" s="437"/>
      <c r="BQ34" s="438"/>
      <c r="BR34" s="425"/>
      <c r="BS34" s="426"/>
      <c r="BT34" s="426"/>
      <c r="BU34" s="426"/>
      <c r="BV34" s="426"/>
      <c r="BW34" s="426"/>
      <c r="BX34" s="426"/>
      <c r="BY34" s="426"/>
      <c r="BZ34" s="427"/>
      <c r="CA34" s="436" t="s">
        <v>64</v>
      </c>
      <c r="CB34" s="437"/>
      <c r="CC34" s="437"/>
      <c r="CD34" s="437"/>
      <c r="CE34" s="437"/>
      <c r="CF34" s="437"/>
      <c r="CG34" s="437"/>
      <c r="CH34" s="437"/>
      <c r="CI34" s="438"/>
      <c r="CJ34" s="436" t="s">
        <v>64</v>
      </c>
      <c r="CK34" s="437"/>
      <c r="CL34" s="437"/>
      <c r="CM34" s="437"/>
      <c r="CN34" s="437"/>
      <c r="CO34" s="437"/>
      <c r="CP34" s="437"/>
      <c r="CQ34" s="437"/>
      <c r="CR34" s="438"/>
      <c r="CS34" s="425"/>
      <c r="CT34" s="426"/>
      <c r="CU34" s="426"/>
      <c r="CV34" s="426"/>
      <c r="CW34" s="426"/>
      <c r="CX34" s="426"/>
      <c r="CY34" s="426"/>
      <c r="CZ34" s="426"/>
      <c r="DA34" s="427"/>
      <c r="DB34" s="436" t="s">
        <v>64</v>
      </c>
      <c r="DC34" s="437"/>
      <c r="DD34" s="437"/>
      <c r="DE34" s="437"/>
      <c r="DF34" s="437"/>
      <c r="DG34" s="437"/>
      <c r="DH34" s="437"/>
      <c r="DI34" s="437"/>
      <c r="DJ34" s="438"/>
      <c r="DK34" s="436" t="s">
        <v>64</v>
      </c>
      <c r="DL34" s="437"/>
      <c r="DM34" s="437"/>
      <c r="DN34" s="437"/>
      <c r="DO34" s="437"/>
      <c r="DP34" s="437"/>
      <c r="DQ34" s="437"/>
      <c r="DR34" s="437"/>
      <c r="DS34" s="438"/>
    </row>
    <row r="35" spans="1:123" s="412" customFormat="1" ht="12.75">
      <c r="A35" s="428" t="s">
        <v>63</v>
      </c>
      <c r="B35" s="428"/>
      <c r="C35" s="428"/>
      <c r="D35" s="428"/>
      <c r="E35" s="428"/>
      <c r="F35" s="428"/>
      <c r="G35" s="428"/>
      <c r="H35" s="428"/>
      <c r="I35" s="428"/>
      <c r="J35" s="428"/>
      <c r="K35" s="428"/>
      <c r="L35" s="428"/>
      <c r="M35" s="428"/>
      <c r="N35" s="428"/>
      <c r="O35" s="428"/>
      <c r="P35" s="428"/>
      <c r="Q35" s="428"/>
      <c r="R35" s="428"/>
      <c r="S35" s="428"/>
      <c r="T35" s="428"/>
      <c r="U35" s="428"/>
      <c r="V35" s="428"/>
      <c r="W35" s="428"/>
      <c r="X35" s="428"/>
      <c r="Y35" s="428"/>
      <c r="Z35" s="428"/>
      <c r="AA35" s="428"/>
      <c r="AB35" s="428"/>
      <c r="AC35" s="429"/>
      <c r="AD35" s="430"/>
      <c r="AE35" s="431"/>
      <c r="AF35" s="431"/>
      <c r="AG35" s="431"/>
      <c r="AH35" s="431"/>
      <c r="AI35" s="431"/>
      <c r="AJ35" s="431"/>
      <c r="AK35" s="431"/>
      <c r="AL35" s="431"/>
      <c r="AM35" s="431"/>
      <c r="AN35" s="431"/>
      <c r="AO35" s="431"/>
      <c r="AP35" s="432"/>
      <c r="AQ35" s="433">
        <f>SUM(AQ33:AZ34)</f>
        <v>20000</v>
      </c>
      <c r="AR35" s="434"/>
      <c r="AS35" s="434"/>
      <c r="AT35" s="434"/>
      <c r="AU35" s="434"/>
      <c r="AV35" s="434"/>
      <c r="AW35" s="434"/>
      <c r="AX35" s="434"/>
      <c r="AY35" s="435"/>
      <c r="AZ35" s="425"/>
      <c r="BA35" s="426"/>
      <c r="BB35" s="426"/>
      <c r="BC35" s="426"/>
      <c r="BD35" s="426"/>
      <c r="BE35" s="426"/>
      <c r="BF35" s="426"/>
      <c r="BG35" s="426"/>
      <c r="BH35" s="427"/>
      <c r="BI35" s="425"/>
      <c r="BJ35" s="426"/>
      <c r="BK35" s="426"/>
      <c r="BL35" s="426"/>
      <c r="BM35" s="426"/>
      <c r="BN35" s="426"/>
      <c r="BO35" s="426"/>
      <c r="BP35" s="426"/>
      <c r="BQ35" s="427"/>
      <c r="BR35" s="425"/>
      <c r="BS35" s="426"/>
      <c r="BT35" s="426"/>
      <c r="BU35" s="426"/>
      <c r="BV35" s="426"/>
      <c r="BW35" s="426"/>
      <c r="BX35" s="426"/>
      <c r="BY35" s="426"/>
      <c r="BZ35" s="427"/>
      <c r="CA35" s="425"/>
      <c r="CB35" s="426"/>
      <c r="CC35" s="426"/>
      <c r="CD35" s="426"/>
      <c r="CE35" s="426"/>
      <c r="CF35" s="426"/>
      <c r="CG35" s="426"/>
      <c r="CH35" s="426"/>
      <c r="CI35" s="427"/>
      <c r="CJ35" s="425"/>
      <c r="CK35" s="426"/>
      <c r="CL35" s="426"/>
      <c r="CM35" s="426"/>
      <c r="CN35" s="426"/>
      <c r="CO35" s="426"/>
      <c r="CP35" s="426"/>
      <c r="CQ35" s="426"/>
      <c r="CR35" s="427"/>
      <c r="CS35" s="425"/>
      <c r="CT35" s="426"/>
      <c r="CU35" s="426"/>
      <c r="CV35" s="426"/>
      <c r="CW35" s="426"/>
      <c r="CX35" s="426"/>
      <c r="CY35" s="426"/>
      <c r="CZ35" s="426"/>
      <c r="DA35" s="427"/>
      <c r="DB35" s="425"/>
      <c r="DC35" s="426"/>
      <c r="DD35" s="426"/>
      <c r="DE35" s="426"/>
      <c r="DF35" s="426"/>
      <c r="DG35" s="426"/>
      <c r="DH35" s="426"/>
      <c r="DI35" s="426"/>
      <c r="DJ35" s="427"/>
      <c r="DK35" s="425"/>
      <c r="DL35" s="426"/>
      <c r="DM35" s="426"/>
      <c r="DN35" s="426"/>
      <c r="DO35" s="426"/>
      <c r="DP35" s="426"/>
      <c r="DQ35" s="426"/>
      <c r="DR35" s="426"/>
      <c r="DS35" s="427"/>
    </row>
    <row r="36" spans="1:123" s="423" customFormat="1" ht="12.75">
      <c r="A36" s="439" t="s">
        <v>59</v>
      </c>
      <c r="B36" s="440"/>
      <c r="C36" s="440"/>
      <c r="D36" s="440"/>
      <c r="E36" s="440"/>
      <c r="F36" s="440"/>
      <c r="G36" s="441"/>
      <c r="H36" s="439" t="s">
        <v>65</v>
      </c>
      <c r="I36" s="440"/>
      <c r="J36" s="440"/>
      <c r="K36" s="440"/>
      <c r="L36" s="440"/>
      <c r="M36" s="440"/>
      <c r="N36" s="441"/>
      <c r="O36" s="439" t="s">
        <v>612</v>
      </c>
      <c r="P36" s="440"/>
      <c r="Q36" s="440"/>
      <c r="R36" s="440"/>
      <c r="S36" s="440"/>
      <c r="T36" s="440"/>
      <c r="U36" s="441"/>
      <c r="V36" s="439" t="s">
        <v>60</v>
      </c>
      <c r="W36" s="440"/>
      <c r="X36" s="440"/>
      <c r="Y36" s="440"/>
      <c r="Z36" s="440"/>
      <c r="AA36" s="440"/>
      <c r="AB36" s="440"/>
      <c r="AC36" s="441"/>
      <c r="AD36" s="439" t="s">
        <v>608</v>
      </c>
      <c r="AE36" s="440"/>
      <c r="AF36" s="440"/>
      <c r="AG36" s="440"/>
      <c r="AH36" s="440"/>
      <c r="AI36" s="440"/>
      <c r="AJ36" s="440"/>
      <c r="AK36" s="440"/>
      <c r="AL36" s="440"/>
      <c r="AM36" s="440"/>
      <c r="AN36" s="440"/>
      <c r="AO36" s="440"/>
      <c r="AP36" s="441"/>
      <c r="AQ36" s="442">
        <v>70536</v>
      </c>
      <c r="AR36" s="443"/>
      <c r="AS36" s="443"/>
      <c r="AT36" s="443"/>
      <c r="AU36" s="443"/>
      <c r="AV36" s="443"/>
      <c r="AW36" s="443"/>
      <c r="AX36" s="443"/>
      <c r="AY36" s="444"/>
      <c r="AZ36" s="436" t="s">
        <v>64</v>
      </c>
      <c r="BA36" s="437"/>
      <c r="BB36" s="437"/>
      <c r="BC36" s="437"/>
      <c r="BD36" s="437"/>
      <c r="BE36" s="437"/>
      <c r="BF36" s="437"/>
      <c r="BG36" s="437"/>
      <c r="BH36" s="438"/>
      <c r="BI36" s="436" t="s">
        <v>64</v>
      </c>
      <c r="BJ36" s="437"/>
      <c r="BK36" s="437"/>
      <c r="BL36" s="437"/>
      <c r="BM36" s="437"/>
      <c r="BN36" s="437"/>
      <c r="BO36" s="437"/>
      <c r="BP36" s="437"/>
      <c r="BQ36" s="438"/>
      <c r="BR36" s="425"/>
      <c r="BS36" s="426"/>
      <c r="BT36" s="426"/>
      <c r="BU36" s="426"/>
      <c r="BV36" s="426"/>
      <c r="BW36" s="426"/>
      <c r="BX36" s="426"/>
      <c r="BY36" s="426"/>
      <c r="BZ36" s="427"/>
      <c r="CA36" s="436" t="s">
        <v>64</v>
      </c>
      <c r="CB36" s="437"/>
      <c r="CC36" s="437"/>
      <c r="CD36" s="437"/>
      <c r="CE36" s="437"/>
      <c r="CF36" s="437"/>
      <c r="CG36" s="437"/>
      <c r="CH36" s="437"/>
      <c r="CI36" s="438"/>
      <c r="CJ36" s="436" t="s">
        <v>64</v>
      </c>
      <c r="CK36" s="437"/>
      <c r="CL36" s="437"/>
      <c r="CM36" s="437"/>
      <c r="CN36" s="437"/>
      <c r="CO36" s="437"/>
      <c r="CP36" s="437"/>
      <c r="CQ36" s="437"/>
      <c r="CR36" s="438"/>
      <c r="CS36" s="425"/>
      <c r="CT36" s="426"/>
      <c r="CU36" s="426"/>
      <c r="CV36" s="426"/>
      <c r="CW36" s="426"/>
      <c r="CX36" s="426"/>
      <c r="CY36" s="426"/>
      <c r="CZ36" s="426"/>
      <c r="DA36" s="427"/>
      <c r="DB36" s="436" t="s">
        <v>64</v>
      </c>
      <c r="DC36" s="437"/>
      <c r="DD36" s="437"/>
      <c r="DE36" s="437"/>
      <c r="DF36" s="437"/>
      <c r="DG36" s="437"/>
      <c r="DH36" s="437"/>
      <c r="DI36" s="437"/>
      <c r="DJ36" s="438"/>
      <c r="DK36" s="436" t="s">
        <v>64</v>
      </c>
      <c r="DL36" s="437"/>
      <c r="DM36" s="437"/>
      <c r="DN36" s="437"/>
      <c r="DO36" s="437"/>
      <c r="DP36" s="437"/>
      <c r="DQ36" s="437"/>
      <c r="DR36" s="437"/>
      <c r="DS36" s="438"/>
    </row>
    <row r="37" spans="1:123" s="423" customFormat="1" ht="12.75">
      <c r="A37" s="439" t="s">
        <v>59</v>
      </c>
      <c r="B37" s="440"/>
      <c r="C37" s="440"/>
      <c r="D37" s="440"/>
      <c r="E37" s="440"/>
      <c r="F37" s="440"/>
      <c r="G37" s="441"/>
      <c r="H37" s="439" t="s">
        <v>65</v>
      </c>
      <c r="I37" s="440"/>
      <c r="J37" s="440"/>
      <c r="K37" s="440"/>
      <c r="L37" s="440"/>
      <c r="M37" s="440"/>
      <c r="N37" s="441"/>
      <c r="O37" s="439" t="s">
        <v>612</v>
      </c>
      <c r="P37" s="440"/>
      <c r="Q37" s="440"/>
      <c r="R37" s="440"/>
      <c r="S37" s="440"/>
      <c r="T37" s="440"/>
      <c r="U37" s="441"/>
      <c r="V37" s="439" t="s">
        <v>609</v>
      </c>
      <c r="W37" s="440"/>
      <c r="X37" s="440"/>
      <c r="Y37" s="440"/>
      <c r="Z37" s="440"/>
      <c r="AA37" s="440"/>
      <c r="AB37" s="440"/>
      <c r="AC37" s="441"/>
      <c r="AD37" s="439" t="s">
        <v>610</v>
      </c>
      <c r="AE37" s="440"/>
      <c r="AF37" s="440"/>
      <c r="AG37" s="440"/>
      <c r="AH37" s="440"/>
      <c r="AI37" s="440"/>
      <c r="AJ37" s="440"/>
      <c r="AK37" s="440"/>
      <c r="AL37" s="440"/>
      <c r="AM37" s="440"/>
      <c r="AN37" s="440"/>
      <c r="AO37" s="440"/>
      <c r="AP37" s="441"/>
      <c r="AQ37" s="442">
        <v>21302</v>
      </c>
      <c r="AR37" s="443"/>
      <c r="AS37" s="443"/>
      <c r="AT37" s="443"/>
      <c r="AU37" s="443"/>
      <c r="AV37" s="443"/>
      <c r="AW37" s="443"/>
      <c r="AX37" s="443"/>
      <c r="AY37" s="444"/>
      <c r="AZ37" s="436" t="s">
        <v>64</v>
      </c>
      <c r="BA37" s="437"/>
      <c r="BB37" s="437"/>
      <c r="BC37" s="437"/>
      <c r="BD37" s="437"/>
      <c r="BE37" s="437"/>
      <c r="BF37" s="437"/>
      <c r="BG37" s="437"/>
      <c r="BH37" s="438"/>
      <c r="BI37" s="436" t="s">
        <v>64</v>
      </c>
      <c r="BJ37" s="437"/>
      <c r="BK37" s="437"/>
      <c r="BL37" s="437"/>
      <c r="BM37" s="437"/>
      <c r="BN37" s="437"/>
      <c r="BO37" s="437"/>
      <c r="BP37" s="437"/>
      <c r="BQ37" s="438"/>
      <c r="BR37" s="425"/>
      <c r="BS37" s="426"/>
      <c r="BT37" s="426"/>
      <c r="BU37" s="426"/>
      <c r="BV37" s="426"/>
      <c r="BW37" s="426"/>
      <c r="BX37" s="426"/>
      <c r="BY37" s="426"/>
      <c r="BZ37" s="427"/>
      <c r="CA37" s="436" t="s">
        <v>64</v>
      </c>
      <c r="CB37" s="437"/>
      <c r="CC37" s="437"/>
      <c r="CD37" s="437"/>
      <c r="CE37" s="437"/>
      <c r="CF37" s="437"/>
      <c r="CG37" s="437"/>
      <c r="CH37" s="437"/>
      <c r="CI37" s="438"/>
      <c r="CJ37" s="436" t="s">
        <v>64</v>
      </c>
      <c r="CK37" s="437"/>
      <c r="CL37" s="437"/>
      <c r="CM37" s="437"/>
      <c r="CN37" s="437"/>
      <c r="CO37" s="437"/>
      <c r="CP37" s="437"/>
      <c r="CQ37" s="437"/>
      <c r="CR37" s="438"/>
      <c r="CS37" s="425"/>
      <c r="CT37" s="426"/>
      <c r="CU37" s="426"/>
      <c r="CV37" s="426"/>
      <c r="CW37" s="426"/>
      <c r="CX37" s="426"/>
      <c r="CY37" s="426"/>
      <c r="CZ37" s="426"/>
      <c r="DA37" s="427"/>
      <c r="DB37" s="436" t="s">
        <v>64</v>
      </c>
      <c r="DC37" s="437"/>
      <c r="DD37" s="437"/>
      <c r="DE37" s="437"/>
      <c r="DF37" s="437"/>
      <c r="DG37" s="437"/>
      <c r="DH37" s="437"/>
      <c r="DI37" s="437"/>
      <c r="DJ37" s="438"/>
      <c r="DK37" s="436" t="s">
        <v>64</v>
      </c>
      <c r="DL37" s="437"/>
      <c r="DM37" s="437"/>
      <c r="DN37" s="437"/>
      <c r="DO37" s="437"/>
      <c r="DP37" s="437"/>
      <c r="DQ37" s="437"/>
      <c r="DR37" s="437"/>
      <c r="DS37" s="438"/>
    </row>
    <row r="38" spans="1:123" s="423" customFormat="1" ht="12.75">
      <c r="A38" s="428" t="s">
        <v>63</v>
      </c>
      <c r="B38" s="428"/>
      <c r="C38" s="428"/>
      <c r="D38" s="428"/>
      <c r="E38" s="428"/>
      <c r="F38" s="428"/>
      <c r="G38" s="428"/>
      <c r="H38" s="428"/>
      <c r="I38" s="428"/>
      <c r="J38" s="428"/>
      <c r="K38" s="428"/>
      <c r="L38" s="428"/>
      <c r="M38" s="428"/>
      <c r="N38" s="428"/>
      <c r="O38" s="428"/>
      <c r="P38" s="428"/>
      <c r="Q38" s="428"/>
      <c r="R38" s="428"/>
      <c r="S38" s="428"/>
      <c r="T38" s="428"/>
      <c r="U38" s="428"/>
      <c r="V38" s="428"/>
      <c r="W38" s="428"/>
      <c r="X38" s="428"/>
      <c r="Y38" s="428"/>
      <c r="Z38" s="428"/>
      <c r="AA38" s="428"/>
      <c r="AB38" s="428"/>
      <c r="AC38" s="429"/>
      <c r="AD38" s="430"/>
      <c r="AE38" s="431"/>
      <c r="AF38" s="431"/>
      <c r="AG38" s="431"/>
      <c r="AH38" s="431"/>
      <c r="AI38" s="431"/>
      <c r="AJ38" s="431"/>
      <c r="AK38" s="431"/>
      <c r="AL38" s="431"/>
      <c r="AM38" s="431"/>
      <c r="AN38" s="431"/>
      <c r="AO38" s="431"/>
      <c r="AP38" s="432"/>
      <c r="AQ38" s="433">
        <f>SUM(AQ36:AY37)</f>
        <v>91838</v>
      </c>
      <c r="AR38" s="434"/>
      <c r="AS38" s="434"/>
      <c r="AT38" s="434"/>
      <c r="AU38" s="434"/>
      <c r="AV38" s="434"/>
      <c r="AW38" s="434"/>
      <c r="AX38" s="434"/>
      <c r="AY38" s="435"/>
      <c r="AZ38" s="425"/>
      <c r="BA38" s="426"/>
      <c r="BB38" s="426"/>
      <c r="BC38" s="426"/>
      <c r="BD38" s="426"/>
      <c r="BE38" s="426"/>
      <c r="BF38" s="426"/>
      <c r="BG38" s="426"/>
      <c r="BH38" s="427"/>
      <c r="BI38" s="425"/>
      <c r="BJ38" s="426"/>
      <c r="BK38" s="426"/>
      <c r="BL38" s="426"/>
      <c r="BM38" s="426"/>
      <c r="BN38" s="426"/>
      <c r="BO38" s="426"/>
      <c r="BP38" s="426"/>
      <c r="BQ38" s="427"/>
      <c r="BR38" s="425"/>
      <c r="BS38" s="426"/>
      <c r="BT38" s="426"/>
      <c r="BU38" s="426"/>
      <c r="BV38" s="426"/>
      <c r="BW38" s="426"/>
      <c r="BX38" s="426"/>
      <c r="BY38" s="426"/>
      <c r="BZ38" s="427"/>
      <c r="CA38" s="425"/>
      <c r="CB38" s="426"/>
      <c r="CC38" s="426"/>
      <c r="CD38" s="426"/>
      <c r="CE38" s="426"/>
      <c r="CF38" s="426"/>
      <c r="CG38" s="426"/>
      <c r="CH38" s="426"/>
      <c r="CI38" s="427"/>
      <c r="CJ38" s="425"/>
      <c r="CK38" s="426"/>
      <c r="CL38" s="426"/>
      <c r="CM38" s="426"/>
      <c r="CN38" s="426"/>
      <c r="CO38" s="426"/>
      <c r="CP38" s="426"/>
      <c r="CQ38" s="426"/>
      <c r="CR38" s="427"/>
      <c r="CS38" s="425"/>
      <c r="CT38" s="426"/>
      <c r="CU38" s="426"/>
      <c r="CV38" s="426"/>
      <c r="CW38" s="426"/>
      <c r="CX38" s="426"/>
      <c r="CY38" s="426"/>
      <c r="CZ38" s="426"/>
      <c r="DA38" s="427"/>
      <c r="DB38" s="425"/>
      <c r="DC38" s="426"/>
      <c r="DD38" s="426"/>
      <c r="DE38" s="426"/>
      <c r="DF38" s="426"/>
      <c r="DG38" s="426"/>
      <c r="DH38" s="426"/>
      <c r="DI38" s="426"/>
      <c r="DJ38" s="427"/>
      <c r="DK38" s="425"/>
      <c r="DL38" s="426"/>
      <c r="DM38" s="426"/>
      <c r="DN38" s="426"/>
      <c r="DO38" s="426"/>
      <c r="DP38" s="426"/>
      <c r="DQ38" s="426"/>
      <c r="DR38" s="426"/>
      <c r="DS38" s="427"/>
    </row>
    <row r="39" spans="1:123" s="423" customFormat="1" ht="12.75">
      <c r="A39" s="439" t="s">
        <v>59</v>
      </c>
      <c r="B39" s="440"/>
      <c r="C39" s="440"/>
      <c r="D39" s="440"/>
      <c r="E39" s="440"/>
      <c r="F39" s="440"/>
      <c r="G39" s="441"/>
      <c r="H39" s="439" t="s">
        <v>613</v>
      </c>
      <c r="I39" s="440"/>
      <c r="J39" s="440"/>
      <c r="K39" s="440"/>
      <c r="L39" s="440"/>
      <c r="M39" s="440"/>
      <c r="N39" s="441"/>
      <c r="O39" s="439" t="s">
        <v>614</v>
      </c>
      <c r="P39" s="440"/>
      <c r="Q39" s="440"/>
      <c r="R39" s="440"/>
      <c r="S39" s="440"/>
      <c r="T39" s="440"/>
      <c r="U39" s="441"/>
      <c r="V39" s="439" t="s">
        <v>60</v>
      </c>
      <c r="W39" s="440"/>
      <c r="X39" s="440"/>
      <c r="Y39" s="440"/>
      <c r="Z39" s="440"/>
      <c r="AA39" s="440"/>
      <c r="AB39" s="440"/>
      <c r="AC39" s="441"/>
      <c r="AD39" s="439" t="s">
        <v>608</v>
      </c>
      <c r="AE39" s="440"/>
      <c r="AF39" s="440"/>
      <c r="AG39" s="440"/>
      <c r="AH39" s="440"/>
      <c r="AI39" s="440"/>
      <c r="AJ39" s="440"/>
      <c r="AK39" s="440"/>
      <c r="AL39" s="440"/>
      <c r="AM39" s="440"/>
      <c r="AN39" s="440"/>
      <c r="AO39" s="440"/>
      <c r="AP39" s="441"/>
      <c r="AQ39" s="442">
        <v>22693</v>
      </c>
      <c r="AR39" s="443"/>
      <c r="AS39" s="443"/>
      <c r="AT39" s="443"/>
      <c r="AU39" s="443"/>
      <c r="AV39" s="443"/>
      <c r="AW39" s="443"/>
      <c r="AX39" s="443"/>
      <c r="AY39" s="444"/>
      <c r="AZ39" s="436" t="s">
        <v>64</v>
      </c>
      <c r="BA39" s="437"/>
      <c r="BB39" s="437"/>
      <c r="BC39" s="437"/>
      <c r="BD39" s="437"/>
      <c r="BE39" s="437"/>
      <c r="BF39" s="437"/>
      <c r="BG39" s="437"/>
      <c r="BH39" s="438"/>
      <c r="BI39" s="436" t="s">
        <v>64</v>
      </c>
      <c r="BJ39" s="437"/>
      <c r="BK39" s="437"/>
      <c r="BL39" s="437"/>
      <c r="BM39" s="437"/>
      <c r="BN39" s="437"/>
      <c r="BO39" s="437"/>
      <c r="BP39" s="437"/>
      <c r="BQ39" s="438"/>
      <c r="BR39" s="425"/>
      <c r="BS39" s="426"/>
      <c r="BT39" s="426"/>
      <c r="BU39" s="426"/>
      <c r="BV39" s="426"/>
      <c r="BW39" s="426"/>
      <c r="BX39" s="426"/>
      <c r="BY39" s="426"/>
      <c r="BZ39" s="427"/>
      <c r="CA39" s="436" t="s">
        <v>64</v>
      </c>
      <c r="CB39" s="437"/>
      <c r="CC39" s="437"/>
      <c r="CD39" s="437"/>
      <c r="CE39" s="437"/>
      <c r="CF39" s="437"/>
      <c r="CG39" s="437"/>
      <c r="CH39" s="437"/>
      <c r="CI39" s="438"/>
      <c r="CJ39" s="436" t="s">
        <v>64</v>
      </c>
      <c r="CK39" s="437"/>
      <c r="CL39" s="437"/>
      <c r="CM39" s="437"/>
      <c r="CN39" s="437"/>
      <c r="CO39" s="437"/>
      <c r="CP39" s="437"/>
      <c r="CQ39" s="437"/>
      <c r="CR39" s="438"/>
      <c r="CS39" s="425"/>
      <c r="CT39" s="426"/>
      <c r="CU39" s="426"/>
      <c r="CV39" s="426"/>
      <c r="CW39" s="426"/>
      <c r="CX39" s="426"/>
      <c r="CY39" s="426"/>
      <c r="CZ39" s="426"/>
      <c r="DA39" s="427"/>
      <c r="DB39" s="436" t="s">
        <v>64</v>
      </c>
      <c r="DC39" s="437"/>
      <c r="DD39" s="437"/>
      <c r="DE39" s="437"/>
      <c r="DF39" s="437"/>
      <c r="DG39" s="437"/>
      <c r="DH39" s="437"/>
      <c r="DI39" s="437"/>
      <c r="DJ39" s="438"/>
      <c r="DK39" s="436" t="s">
        <v>64</v>
      </c>
      <c r="DL39" s="437"/>
      <c r="DM39" s="437"/>
      <c r="DN39" s="437"/>
      <c r="DO39" s="437"/>
      <c r="DP39" s="437"/>
      <c r="DQ39" s="437"/>
      <c r="DR39" s="437"/>
      <c r="DS39" s="438"/>
    </row>
    <row r="40" spans="1:123" s="423" customFormat="1" ht="12.75">
      <c r="A40" s="439" t="s">
        <v>59</v>
      </c>
      <c r="B40" s="440"/>
      <c r="C40" s="440"/>
      <c r="D40" s="440"/>
      <c r="E40" s="440"/>
      <c r="F40" s="440"/>
      <c r="G40" s="441"/>
      <c r="H40" s="439" t="s">
        <v>613</v>
      </c>
      <c r="I40" s="440"/>
      <c r="J40" s="440"/>
      <c r="K40" s="440"/>
      <c r="L40" s="440"/>
      <c r="M40" s="440"/>
      <c r="N40" s="441"/>
      <c r="O40" s="439" t="s">
        <v>614</v>
      </c>
      <c r="P40" s="440"/>
      <c r="Q40" s="440"/>
      <c r="R40" s="440"/>
      <c r="S40" s="440"/>
      <c r="T40" s="440"/>
      <c r="U40" s="441"/>
      <c r="V40" s="439" t="s">
        <v>609</v>
      </c>
      <c r="W40" s="440"/>
      <c r="X40" s="440"/>
      <c r="Y40" s="440"/>
      <c r="Z40" s="440"/>
      <c r="AA40" s="440"/>
      <c r="AB40" s="440"/>
      <c r="AC40" s="441"/>
      <c r="AD40" s="439" t="s">
        <v>610</v>
      </c>
      <c r="AE40" s="440"/>
      <c r="AF40" s="440"/>
      <c r="AG40" s="440"/>
      <c r="AH40" s="440"/>
      <c r="AI40" s="440"/>
      <c r="AJ40" s="440"/>
      <c r="AK40" s="440"/>
      <c r="AL40" s="440"/>
      <c r="AM40" s="440"/>
      <c r="AN40" s="440"/>
      <c r="AO40" s="440"/>
      <c r="AP40" s="441"/>
      <c r="AQ40" s="442">
        <v>6853</v>
      </c>
      <c r="AR40" s="443"/>
      <c r="AS40" s="443"/>
      <c r="AT40" s="443"/>
      <c r="AU40" s="443"/>
      <c r="AV40" s="443"/>
      <c r="AW40" s="443"/>
      <c r="AX40" s="443"/>
      <c r="AY40" s="444"/>
      <c r="AZ40" s="436" t="s">
        <v>64</v>
      </c>
      <c r="BA40" s="437"/>
      <c r="BB40" s="437"/>
      <c r="BC40" s="437"/>
      <c r="BD40" s="437"/>
      <c r="BE40" s="437"/>
      <c r="BF40" s="437"/>
      <c r="BG40" s="437"/>
      <c r="BH40" s="438"/>
      <c r="BI40" s="436" t="s">
        <v>64</v>
      </c>
      <c r="BJ40" s="437"/>
      <c r="BK40" s="437"/>
      <c r="BL40" s="437"/>
      <c r="BM40" s="437"/>
      <c r="BN40" s="437"/>
      <c r="BO40" s="437"/>
      <c r="BP40" s="437"/>
      <c r="BQ40" s="438"/>
      <c r="BR40" s="425"/>
      <c r="BS40" s="426"/>
      <c r="BT40" s="426"/>
      <c r="BU40" s="426"/>
      <c r="BV40" s="426"/>
      <c r="BW40" s="426"/>
      <c r="BX40" s="426"/>
      <c r="BY40" s="426"/>
      <c r="BZ40" s="427"/>
      <c r="CA40" s="436" t="s">
        <v>64</v>
      </c>
      <c r="CB40" s="437"/>
      <c r="CC40" s="437"/>
      <c r="CD40" s="437"/>
      <c r="CE40" s="437"/>
      <c r="CF40" s="437"/>
      <c r="CG40" s="437"/>
      <c r="CH40" s="437"/>
      <c r="CI40" s="438"/>
      <c r="CJ40" s="436" t="s">
        <v>64</v>
      </c>
      <c r="CK40" s="437"/>
      <c r="CL40" s="437"/>
      <c r="CM40" s="437"/>
      <c r="CN40" s="437"/>
      <c r="CO40" s="437"/>
      <c r="CP40" s="437"/>
      <c r="CQ40" s="437"/>
      <c r="CR40" s="438"/>
      <c r="CS40" s="425"/>
      <c r="CT40" s="426"/>
      <c r="CU40" s="426"/>
      <c r="CV40" s="426"/>
      <c r="CW40" s="426"/>
      <c r="CX40" s="426"/>
      <c r="CY40" s="426"/>
      <c r="CZ40" s="426"/>
      <c r="DA40" s="427"/>
      <c r="DB40" s="436" t="s">
        <v>64</v>
      </c>
      <c r="DC40" s="437"/>
      <c r="DD40" s="437"/>
      <c r="DE40" s="437"/>
      <c r="DF40" s="437"/>
      <c r="DG40" s="437"/>
      <c r="DH40" s="437"/>
      <c r="DI40" s="437"/>
      <c r="DJ40" s="438"/>
      <c r="DK40" s="436" t="s">
        <v>64</v>
      </c>
      <c r="DL40" s="437"/>
      <c r="DM40" s="437"/>
      <c r="DN40" s="437"/>
      <c r="DO40" s="437"/>
      <c r="DP40" s="437"/>
      <c r="DQ40" s="437"/>
      <c r="DR40" s="437"/>
      <c r="DS40" s="438"/>
    </row>
    <row r="41" spans="1:123" s="423" customFormat="1" ht="12.75">
      <c r="A41" s="428" t="s">
        <v>63</v>
      </c>
      <c r="B41" s="428"/>
      <c r="C41" s="428"/>
      <c r="D41" s="428"/>
      <c r="E41" s="428"/>
      <c r="F41" s="428"/>
      <c r="G41" s="428"/>
      <c r="H41" s="428"/>
      <c r="I41" s="428"/>
      <c r="J41" s="428"/>
      <c r="K41" s="428"/>
      <c r="L41" s="428"/>
      <c r="M41" s="428"/>
      <c r="N41" s="428"/>
      <c r="O41" s="428"/>
      <c r="P41" s="428"/>
      <c r="Q41" s="428"/>
      <c r="R41" s="428"/>
      <c r="S41" s="428"/>
      <c r="T41" s="428"/>
      <c r="U41" s="428"/>
      <c r="V41" s="428"/>
      <c r="W41" s="428"/>
      <c r="X41" s="428"/>
      <c r="Y41" s="428"/>
      <c r="Z41" s="428"/>
      <c r="AA41" s="428"/>
      <c r="AB41" s="428"/>
      <c r="AC41" s="429"/>
      <c r="AD41" s="430"/>
      <c r="AE41" s="431"/>
      <c r="AF41" s="431"/>
      <c r="AG41" s="431"/>
      <c r="AH41" s="431"/>
      <c r="AI41" s="431"/>
      <c r="AJ41" s="431"/>
      <c r="AK41" s="431"/>
      <c r="AL41" s="431"/>
      <c r="AM41" s="431"/>
      <c r="AN41" s="431"/>
      <c r="AO41" s="431"/>
      <c r="AP41" s="432"/>
      <c r="AQ41" s="433">
        <f>SUM(AQ39:AY40)</f>
        <v>29546</v>
      </c>
      <c r="AR41" s="434"/>
      <c r="AS41" s="434"/>
      <c r="AT41" s="434"/>
      <c r="AU41" s="434"/>
      <c r="AV41" s="434"/>
      <c r="AW41" s="434"/>
      <c r="AX41" s="434"/>
      <c r="AY41" s="435"/>
      <c r="AZ41" s="425"/>
      <c r="BA41" s="426"/>
      <c r="BB41" s="426"/>
      <c r="BC41" s="426"/>
      <c r="BD41" s="426"/>
      <c r="BE41" s="426"/>
      <c r="BF41" s="426"/>
      <c r="BG41" s="426"/>
      <c r="BH41" s="427"/>
      <c r="BI41" s="425"/>
      <c r="BJ41" s="426"/>
      <c r="BK41" s="426"/>
      <c r="BL41" s="426"/>
      <c r="BM41" s="426"/>
      <c r="BN41" s="426"/>
      <c r="BO41" s="426"/>
      <c r="BP41" s="426"/>
      <c r="BQ41" s="427"/>
      <c r="BR41" s="425"/>
      <c r="BS41" s="426"/>
      <c r="BT41" s="426"/>
      <c r="BU41" s="426"/>
      <c r="BV41" s="426"/>
      <c r="BW41" s="426"/>
      <c r="BX41" s="426"/>
      <c r="BY41" s="426"/>
      <c r="BZ41" s="427"/>
      <c r="CA41" s="425"/>
      <c r="CB41" s="426"/>
      <c r="CC41" s="426"/>
      <c r="CD41" s="426"/>
      <c r="CE41" s="426"/>
      <c r="CF41" s="426"/>
      <c r="CG41" s="426"/>
      <c r="CH41" s="426"/>
      <c r="CI41" s="427"/>
      <c r="CJ41" s="425"/>
      <c r="CK41" s="426"/>
      <c r="CL41" s="426"/>
      <c r="CM41" s="426"/>
      <c r="CN41" s="426"/>
      <c r="CO41" s="426"/>
      <c r="CP41" s="426"/>
      <c r="CQ41" s="426"/>
      <c r="CR41" s="427"/>
      <c r="CS41" s="425"/>
      <c r="CT41" s="426"/>
      <c r="CU41" s="426"/>
      <c r="CV41" s="426"/>
      <c r="CW41" s="426"/>
      <c r="CX41" s="426"/>
      <c r="CY41" s="426"/>
      <c r="CZ41" s="426"/>
      <c r="DA41" s="427"/>
      <c r="DB41" s="425"/>
      <c r="DC41" s="426"/>
      <c r="DD41" s="426"/>
      <c r="DE41" s="426"/>
      <c r="DF41" s="426"/>
      <c r="DG41" s="426"/>
      <c r="DH41" s="426"/>
      <c r="DI41" s="426"/>
      <c r="DJ41" s="427"/>
      <c r="DK41" s="425"/>
      <c r="DL41" s="426"/>
      <c r="DM41" s="426"/>
      <c r="DN41" s="426"/>
      <c r="DO41" s="426"/>
      <c r="DP41" s="426"/>
      <c r="DQ41" s="426"/>
      <c r="DR41" s="426"/>
      <c r="DS41" s="427"/>
    </row>
    <row r="42" spans="1:123" s="423" customFormat="1" ht="12.75">
      <c r="A42" s="439" t="s">
        <v>59</v>
      </c>
      <c r="B42" s="440"/>
      <c r="C42" s="440"/>
      <c r="D42" s="440"/>
      <c r="E42" s="440"/>
      <c r="F42" s="440"/>
      <c r="G42" s="441"/>
      <c r="H42" s="439" t="s">
        <v>65</v>
      </c>
      <c r="I42" s="440"/>
      <c r="J42" s="440"/>
      <c r="K42" s="440"/>
      <c r="L42" s="440"/>
      <c r="M42" s="440"/>
      <c r="N42" s="441"/>
      <c r="O42" s="439" t="s">
        <v>614</v>
      </c>
      <c r="P42" s="440"/>
      <c r="Q42" s="440"/>
      <c r="R42" s="440"/>
      <c r="S42" s="440"/>
      <c r="T42" s="440"/>
      <c r="U42" s="441"/>
      <c r="V42" s="439" t="s">
        <v>60</v>
      </c>
      <c r="W42" s="440"/>
      <c r="X42" s="440"/>
      <c r="Y42" s="440"/>
      <c r="Z42" s="440"/>
      <c r="AA42" s="440"/>
      <c r="AB42" s="440"/>
      <c r="AC42" s="441"/>
      <c r="AD42" s="439" t="s">
        <v>608</v>
      </c>
      <c r="AE42" s="440"/>
      <c r="AF42" s="440"/>
      <c r="AG42" s="440"/>
      <c r="AH42" s="440"/>
      <c r="AI42" s="440"/>
      <c r="AJ42" s="440"/>
      <c r="AK42" s="440"/>
      <c r="AL42" s="440"/>
      <c r="AM42" s="440"/>
      <c r="AN42" s="440"/>
      <c r="AO42" s="440"/>
      <c r="AP42" s="441"/>
      <c r="AQ42" s="442">
        <v>426131</v>
      </c>
      <c r="AR42" s="443"/>
      <c r="AS42" s="443"/>
      <c r="AT42" s="443"/>
      <c r="AU42" s="443"/>
      <c r="AV42" s="443"/>
      <c r="AW42" s="443"/>
      <c r="AX42" s="443"/>
      <c r="AY42" s="444"/>
      <c r="AZ42" s="436" t="s">
        <v>64</v>
      </c>
      <c r="BA42" s="437"/>
      <c r="BB42" s="437"/>
      <c r="BC42" s="437"/>
      <c r="BD42" s="437"/>
      <c r="BE42" s="437"/>
      <c r="BF42" s="437"/>
      <c r="BG42" s="437"/>
      <c r="BH42" s="438"/>
      <c r="BI42" s="436" t="s">
        <v>64</v>
      </c>
      <c r="BJ42" s="437"/>
      <c r="BK42" s="437"/>
      <c r="BL42" s="437"/>
      <c r="BM42" s="437"/>
      <c r="BN42" s="437"/>
      <c r="BO42" s="437"/>
      <c r="BP42" s="437"/>
      <c r="BQ42" s="438"/>
      <c r="BR42" s="425"/>
      <c r="BS42" s="426"/>
      <c r="BT42" s="426"/>
      <c r="BU42" s="426"/>
      <c r="BV42" s="426"/>
      <c r="BW42" s="426"/>
      <c r="BX42" s="426"/>
      <c r="BY42" s="426"/>
      <c r="BZ42" s="427"/>
      <c r="CA42" s="436" t="s">
        <v>64</v>
      </c>
      <c r="CB42" s="437"/>
      <c r="CC42" s="437"/>
      <c r="CD42" s="437"/>
      <c r="CE42" s="437"/>
      <c r="CF42" s="437"/>
      <c r="CG42" s="437"/>
      <c r="CH42" s="437"/>
      <c r="CI42" s="438"/>
      <c r="CJ42" s="436" t="s">
        <v>64</v>
      </c>
      <c r="CK42" s="437"/>
      <c r="CL42" s="437"/>
      <c r="CM42" s="437"/>
      <c r="CN42" s="437"/>
      <c r="CO42" s="437"/>
      <c r="CP42" s="437"/>
      <c r="CQ42" s="437"/>
      <c r="CR42" s="438"/>
      <c r="CS42" s="425"/>
      <c r="CT42" s="426"/>
      <c r="CU42" s="426"/>
      <c r="CV42" s="426"/>
      <c r="CW42" s="426"/>
      <c r="CX42" s="426"/>
      <c r="CY42" s="426"/>
      <c r="CZ42" s="426"/>
      <c r="DA42" s="427"/>
      <c r="DB42" s="436" t="s">
        <v>64</v>
      </c>
      <c r="DC42" s="437"/>
      <c r="DD42" s="437"/>
      <c r="DE42" s="437"/>
      <c r="DF42" s="437"/>
      <c r="DG42" s="437"/>
      <c r="DH42" s="437"/>
      <c r="DI42" s="437"/>
      <c r="DJ42" s="438"/>
      <c r="DK42" s="436" t="s">
        <v>64</v>
      </c>
      <c r="DL42" s="437"/>
      <c r="DM42" s="437"/>
      <c r="DN42" s="437"/>
      <c r="DO42" s="437"/>
      <c r="DP42" s="437"/>
      <c r="DQ42" s="437"/>
      <c r="DR42" s="437"/>
      <c r="DS42" s="438"/>
    </row>
    <row r="43" spans="1:123" s="423" customFormat="1" ht="12.75">
      <c r="A43" s="439" t="s">
        <v>59</v>
      </c>
      <c r="B43" s="440"/>
      <c r="C43" s="440"/>
      <c r="D43" s="440"/>
      <c r="E43" s="440"/>
      <c r="F43" s="440"/>
      <c r="G43" s="441"/>
      <c r="H43" s="439" t="s">
        <v>65</v>
      </c>
      <c r="I43" s="440"/>
      <c r="J43" s="440"/>
      <c r="K43" s="440"/>
      <c r="L43" s="440"/>
      <c r="M43" s="440"/>
      <c r="N43" s="441"/>
      <c r="O43" s="439" t="s">
        <v>614</v>
      </c>
      <c r="P43" s="440"/>
      <c r="Q43" s="440"/>
      <c r="R43" s="440"/>
      <c r="S43" s="440"/>
      <c r="T43" s="440"/>
      <c r="U43" s="441"/>
      <c r="V43" s="439" t="s">
        <v>609</v>
      </c>
      <c r="W43" s="440"/>
      <c r="X43" s="440"/>
      <c r="Y43" s="440"/>
      <c r="Z43" s="440"/>
      <c r="AA43" s="440"/>
      <c r="AB43" s="440"/>
      <c r="AC43" s="441"/>
      <c r="AD43" s="439" t="s">
        <v>610</v>
      </c>
      <c r="AE43" s="440"/>
      <c r="AF43" s="440"/>
      <c r="AG43" s="440"/>
      <c r="AH43" s="440"/>
      <c r="AI43" s="440"/>
      <c r="AJ43" s="440"/>
      <c r="AK43" s="440"/>
      <c r="AL43" s="440"/>
      <c r="AM43" s="440"/>
      <c r="AN43" s="440"/>
      <c r="AO43" s="440"/>
      <c r="AP43" s="441"/>
      <c r="AQ43" s="442">
        <v>128692</v>
      </c>
      <c r="AR43" s="443"/>
      <c r="AS43" s="443"/>
      <c r="AT43" s="443"/>
      <c r="AU43" s="443"/>
      <c r="AV43" s="443"/>
      <c r="AW43" s="443"/>
      <c r="AX43" s="443"/>
      <c r="AY43" s="444"/>
      <c r="AZ43" s="436" t="s">
        <v>64</v>
      </c>
      <c r="BA43" s="437"/>
      <c r="BB43" s="437"/>
      <c r="BC43" s="437"/>
      <c r="BD43" s="437"/>
      <c r="BE43" s="437"/>
      <c r="BF43" s="437"/>
      <c r="BG43" s="437"/>
      <c r="BH43" s="438"/>
      <c r="BI43" s="436" t="s">
        <v>64</v>
      </c>
      <c r="BJ43" s="437"/>
      <c r="BK43" s="437"/>
      <c r="BL43" s="437"/>
      <c r="BM43" s="437"/>
      <c r="BN43" s="437"/>
      <c r="BO43" s="437"/>
      <c r="BP43" s="437"/>
      <c r="BQ43" s="438"/>
      <c r="BR43" s="425"/>
      <c r="BS43" s="426"/>
      <c r="BT43" s="426"/>
      <c r="BU43" s="426"/>
      <c r="BV43" s="426"/>
      <c r="BW43" s="426"/>
      <c r="BX43" s="426"/>
      <c r="BY43" s="426"/>
      <c r="BZ43" s="427"/>
      <c r="CA43" s="436" t="s">
        <v>64</v>
      </c>
      <c r="CB43" s="437"/>
      <c r="CC43" s="437"/>
      <c r="CD43" s="437"/>
      <c r="CE43" s="437"/>
      <c r="CF43" s="437"/>
      <c r="CG43" s="437"/>
      <c r="CH43" s="437"/>
      <c r="CI43" s="438"/>
      <c r="CJ43" s="436" t="s">
        <v>64</v>
      </c>
      <c r="CK43" s="437"/>
      <c r="CL43" s="437"/>
      <c r="CM43" s="437"/>
      <c r="CN43" s="437"/>
      <c r="CO43" s="437"/>
      <c r="CP43" s="437"/>
      <c r="CQ43" s="437"/>
      <c r="CR43" s="438"/>
      <c r="CS43" s="425"/>
      <c r="CT43" s="426"/>
      <c r="CU43" s="426"/>
      <c r="CV43" s="426"/>
      <c r="CW43" s="426"/>
      <c r="CX43" s="426"/>
      <c r="CY43" s="426"/>
      <c r="CZ43" s="426"/>
      <c r="DA43" s="427"/>
      <c r="DB43" s="436" t="s">
        <v>64</v>
      </c>
      <c r="DC43" s="437"/>
      <c r="DD43" s="437"/>
      <c r="DE43" s="437"/>
      <c r="DF43" s="437"/>
      <c r="DG43" s="437"/>
      <c r="DH43" s="437"/>
      <c r="DI43" s="437"/>
      <c r="DJ43" s="438"/>
      <c r="DK43" s="436" t="s">
        <v>64</v>
      </c>
      <c r="DL43" s="437"/>
      <c r="DM43" s="437"/>
      <c r="DN43" s="437"/>
      <c r="DO43" s="437"/>
      <c r="DP43" s="437"/>
      <c r="DQ43" s="437"/>
      <c r="DR43" s="437"/>
      <c r="DS43" s="438"/>
    </row>
    <row r="44" spans="1:123" s="423" customFormat="1" ht="12.75">
      <c r="A44" s="428" t="s">
        <v>63</v>
      </c>
      <c r="B44" s="428"/>
      <c r="C44" s="428"/>
      <c r="D44" s="428"/>
      <c r="E44" s="428"/>
      <c r="F44" s="428"/>
      <c r="G44" s="428"/>
      <c r="H44" s="428"/>
      <c r="I44" s="428"/>
      <c r="J44" s="428"/>
      <c r="K44" s="428"/>
      <c r="L44" s="428"/>
      <c r="M44" s="428"/>
      <c r="N44" s="428"/>
      <c r="O44" s="428"/>
      <c r="P44" s="428"/>
      <c r="Q44" s="428"/>
      <c r="R44" s="428"/>
      <c r="S44" s="428"/>
      <c r="T44" s="428"/>
      <c r="U44" s="428"/>
      <c r="V44" s="428"/>
      <c r="W44" s="428"/>
      <c r="X44" s="428"/>
      <c r="Y44" s="428"/>
      <c r="Z44" s="428"/>
      <c r="AA44" s="428"/>
      <c r="AB44" s="428"/>
      <c r="AC44" s="429"/>
      <c r="AD44" s="430"/>
      <c r="AE44" s="431"/>
      <c r="AF44" s="431"/>
      <c r="AG44" s="431"/>
      <c r="AH44" s="431"/>
      <c r="AI44" s="431"/>
      <c r="AJ44" s="431"/>
      <c r="AK44" s="431"/>
      <c r="AL44" s="431"/>
      <c r="AM44" s="431"/>
      <c r="AN44" s="431"/>
      <c r="AO44" s="431"/>
      <c r="AP44" s="432"/>
      <c r="AQ44" s="433">
        <f>SUM(AQ42:AY43)</f>
        <v>554823</v>
      </c>
      <c r="AR44" s="434"/>
      <c r="AS44" s="434"/>
      <c r="AT44" s="434"/>
      <c r="AU44" s="434"/>
      <c r="AV44" s="434"/>
      <c r="AW44" s="434"/>
      <c r="AX44" s="434"/>
      <c r="AY44" s="435"/>
      <c r="AZ44" s="425"/>
      <c r="BA44" s="426"/>
      <c r="BB44" s="426"/>
      <c r="BC44" s="426"/>
      <c r="BD44" s="426"/>
      <c r="BE44" s="426"/>
      <c r="BF44" s="426"/>
      <c r="BG44" s="426"/>
      <c r="BH44" s="427"/>
      <c r="BI44" s="425"/>
      <c r="BJ44" s="426"/>
      <c r="BK44" s="426"/>
      <c r="BL44" s="426"/>
      <c r="BM44" s="426"/>
      <c r="BN44" s="426"/>
      <c r="BO44" s="426"/>
      <c r="BP44" s="426"/>
      <c r="BQ44" s="427"/>
      <c r="BR44" s="425"/>
      <c r="BS44" s="426"/>
      <c r="BT44" s="426"/>
      <c r="BU44" s="426"/>
      <c r="BV44" s="426"/>
      <c r="BW44" s="426"/>
      <c r="BX44" s="426"/>
      <c r="BY44" s="426"/>
      <c r="BZ44" s="427"/>
      <c r="CA44" s="425"/>
      <c r="CB44" s="426"/>
      <c r="CC44" s="426"/>
      <c r="CD44" s="426"/>
      <c r="CE44" s="426"/>
      <c r="CF44" s="426"/>
      <c r="CG44" s="426"/>
      <c r="CH44" s="426"/>
      <c r="CI44" s="427"/>
      <c r="CJ44" s="425"/>
      <c r="CK44" s="426"/>
      <c r="CL44" s="426"/>
      <c r="CM44" s="426"/>
      <c r="CN44" s="426"/>
      <c r="CO44" s="426"/>
      <c r="CP44" s="426"/>
      <c r="CQ44" s="426"/>
      <c r="CR44" s="427"/>
      <c r="CS44" s="425"/>
      <c r="CT44" s="426"/>
      <c r="CU44" s="426"/>
      <c r="CV44" s="426"/>
      <c r="CW44" s="426"/>
      <c r="CX44" s="426"/>
      <c r="CY44" s="426"/>
      <c r="CZ44" s="426"/>
      <c r="DA44" s="427"/>
      <c r="DB44" s="425"/>
      <c r="DC44" s="426"/>
      <c r="DD44" s="426"/>
      <c r="DE44" s="426"/>
      <c r="DF44" s="426"/>
      <c r="DG44" s="426"/>
      <c r="DH44" s="426"/>
      <c r="DI44" s="426"/>
      <c r="DJ44" s="427"/>
      <c r="DK44" s="425"/>
      <c r="DL44" s="426"/>
      <c r="DM44" s="426"/>
      <c r="DN44" s="426"/>
      <c r="DO44" s="426"/>
      <c r="DP44" s="426"/>
      <c r="DQ44" s="426"/>
      <c r="DR44" s="426"/>
      <c r="DS44" s="427"/>
    </row>
    <row r="45" spans="1:123" s="339" customFormat="1" ht="12.75">
      <c r="A45" s="485" t="s">
        <v>68</v>
      </c>
      <c r="B45" s="485"/>
      <c r="C45" s="485"/>
      <c r="D45" s="485"/>
      <c r="E45" s="485"/>
      <c r="F45" s="485"/>
      <c r="G45" s="485"/>
      <c r="H45" s="485"/>
      <c r="I45" s="485"/>
      <c r="J45" s="485"/>
      <c r="K45" s="485"/>
      <c r="L45" s="485"/>
      <c r="M45" s="485"/>
      <c r="N45" s="485"/>
      <c r="O45" s="485"/>
      <c r="P45" s="485"/>
      <c r="Q45" s="485"/>
      <c r="R45" s="485"/>
      <c r="S45" s="485"/>
      <c r="T45" s="485"/>
      <c r="U45" s="485"/>
      <c r="V45" s="485"/>
      <c r="W45" s="485"/>
      <c r="X45" s="485"/>
      <c r="Y45" s="485"/>
      <c r="Z45" s="485"/>
      <c r="AA45" s="485"/>
      <c r="AB45" s="485"/>
      <c r="AC45" s="485"/>
      <c r="AD45" s="485"/>
      <c r="AE45" s="485"/>
      <c r="AF45" s="485"/>
      <c r="AG45" s="485"/>
      <c r="AH45" s="485"/>
      <c r="AI45" s="485"/>
      <c r="AJ45" s="485"/>
      <c r="AK45" s="485"/>
      <c r="AL45" s="485"/>
      <c r="AM45" s="485"/>
      <c r="AN45" s="485"/>
      <c r="AO45" s="485"/>
      <c r="AP45" s="486"/>
      <c r="AQ45" s="433">
        <f>AQ32+AQ35+AQ38+AQ41+AQ44</f>
        <v>952317</v>
      </c>
      <c r="AR45" s="434"/>
      <c r="AS45" s="434"/>
      <c r="AT45" s="434"/>
      <c r="AU45" s="434"/>
      <c r="AV45" s="434"/>
      <c r="AW45" s="434"/>
      <c r="AX45" s="434"/>
      <c r="AY45" s="435"/>
      <c r="AZ45" s="484"/>
      <c r="BA45" s="484"/>
      <c r="BB45" s="484"/>
      <c r="BC45" s="484"/>
      <c r="BD45" s="484"/>
      <c r="BE45" s="484"/>
      <c r="BF45" s="484"/>
      <c r="BG45" s="484"/>
      <c r="BH45" s="484"/>
      <c r="BI45" s="484"/>
      <c r="BJ45" s="484"/>
      <c r="BK45" s="484"/>
      <c r="BL45" s="484"/>
      <c r="BM45" s="484"/>
      <c r="BN45" s="484"/>
      <c r="BO45" s="484"/>
      <c r="BP45" s="484"/>
      <c r="BQ45" s="484"/>
      <c r="BR45" s="484"/>
      <c r="BS45" s="484"/>
      <c r="BT45" s="484"/>
      <c r="BU45" s="484"/>
      <c r="BV45" s="484"/>
      <c r="BW45" s="484"/>
      <c r="BX45" s="484"/>
      <c r="BY45" s="484"/>
      <c r="BZ45" s="484"/>
      <c r="CA45" s="484"/>
      <c r="CB45" s="484"/>
      <c r="CC45" s="484"/>
      <c r="CD45" s="484"/>
      <c r="CE45" s="484"/>
      <c r="CF45" s="484"/>
      <c r="CG45" s="484"/>
      <c r="CH45" s="484"/>
      <c r="CI45" s="484"/>
      <c r="CJ45" s="484"/>
      <c r="CK45" s="484"/>
      <c r="CL45" s="484"/>
      <c r="CM45" s="484"/>
      <c r="CN45" s="484"/>
      <c r="CO45" s="484"/>
      <c r="CP45" s="484"/>
      <c r="CQ45" s="484"/>
      <c r="CR45" s="484"/>
      <c r="CS45" s="484"/>
      <c r="CT45" s="484"/>
      <c r="CU45" s="484"/>
      <c r="CV45" s="484"/>
      <c r="CW45" s="484"/>
      <c r="CX45" s="484"/>
      <c r="CY45" s="484"/>
      <c r="CZ45" s="484"/>
      <c r="DA45" s="484"/>
      <c r="DB45" s="484"/>
      <c r="DC45" s="484"/>
      <c r="DD45" s="484"/>
      <c r="DE45" s="484"/>
      <c r="DF45" s="484"/>
      <c r="DG45" s="484"/>
      <c r="DH45" s="484"/>
      <c r="DI45" s="484"/>
      <c r="DJ45" s="484"/>
      <c r="DK45" s="484"/>
      <c r="DL45" s="484"/>
      <c r="DM45" s="484"/>
      <c r="DN45" s="484"/>
      <c r="DO45" s="484"/>
      <c r="DP45" s="484"/>
      <c r="DQ45" s="484"/>
      <c r="DR45" s="484"/>
      <c r="DS45" s="484"/>
    </row>
  </sheetData>
  <mergeCells count="311">
    <mergeCell ref="DK33:DS33"/>
    <mergeCell ref="A35:AC35"/>
    <mergeCell ref="AD35:AP35"/>
    <mergeCell ref="AQ35:AY35"/>
    <mergeCell ref="AZ35:BH35"/>
    <mergeCell ref="BI35:BQ35"/>
    <mergeCell ref="BR35:BZ35"/>
    <mergeCell ref="CA35:CI35"/>
    <mergeCell ref="CJ35:CR35"/>
    <mergeCell ref="CS35:DA35"/>
    <mergeCell ref="DB35:DJ35"/>
    <mergeCell ref="DK35:DS35"/>
    <mergeCell ref="A33:G33"/>
    <mergeCell ref="H33:N33"/>
    <mergeCell ref="O33:U33"/>
    <mergeCell ref="V33:AC33"/>
    <mergeCell ref="AD33:AP33"/>
    <mergeCell ref="AQ33:AY33"/>
    <mergeCell ref="AZ33:BH33"/>
    <mergeCell ref="BI33:BQ33"/>
    <mergeCell ref="BR33:BZ33"/>
    <mergeCell ref="A45:AP45"/>
    <mergeCell ref="AQ45:AY45"/>
    <mergeCell ref="AZ45:BH45"/>
    <mergeCell ref="BI45:BQ45"/>
    <mergeCell ref="CA29:CI29"/>
    <mergeCell ref="CJ29:CR29"/>
    <mergeCell ref="CS29:DA29"/>
    <mergeCell ref="CJ45:CR45"/>
    <mergeCell ref="CS45:DA45"/>
    <mergeCell ref="AZ32:BH32"/>
    <mergeCell ref="BI32:BQ32"/>
    <mergeCell ref="BR32:BZ32"/>
    <mergeCell ref="A36:G36"/>
    <mergeCell ref="H36:N36"/>
    <mergeCell ref="O36:U36"/>
    <mergeCell ref="V36:AC36"/>
    <mergeCell ref="AD36:AP36"/>
    <mergeCell ref="AQ36:AY36"/>
    <mergeCell ref="AZ36:BH36"/>
    <mergeCell ref="BI36:BQ36"/>
    <mergeCell ref="BR36:BZ36"/>
    <mergeCell ref="A38:AC38"/>
    <mergeCell ref="AD38:AP38"/>
    <mergeCell ref="AQ38:AY38"/>
    <mergeCell ref="DB45:DJ45"/>
    <mergeCell ref="CA30:CI30"/>
    <mergeCell ref="CJ30:CR30"/>
    <mergeCell ref="CS30:DA30"/>
    <mergeCell ref="DB30:DJ30"/>
    <mergeCell ref="DB32:DJ32"/>
    <mergeCell ref="CA32:CI32"/>
    <mergeCell ref="CJ32:CR32"/>
    <mergeCell ref="CS32:DA32"/>
    <mergeCell ref="CA33:CI33"/>
    <mergeCell ref="CJ33:CR33"/>
    <mergeCell ref="CS33:DA33"/>
    <mergeCell ref="DB33:DJ33"/>
    <mergeCell ref="CJ31:CR31"/>
    <mergeCell ref="CS31:DA31"/>
    <mergeCell ref="DB31:DJ31"/>
    <mergeCell ref="CA36:CI36"/>
    <mergeCell ref="CJ36:CR36"/>
    <mergeCell ref="CS36:DA36"/>
    <mergeCell ref="DB36:DJ36"/>
    <mergeCell ref="CA40:CI40"/>
    <mergeCell ref="CJ40:CR40"/>
    <mergeCell ref="CS40:DA40"/>
    <mergeCell ref="DB40:DJ40"/>
    <mergeCell ref="DK45:DS45"/>
    <mergeCell ref="BR45:BZ45"/>
    <mergeCell ref="CA45:CI45"/>
    <mergeCell ref="DK29:DS29"/>
    <mergeCell ref="DB28:DJ28"/>
    <mergeCell ref="DK28:DS28"/>
    <mergeCell ref="A29:G29"/>
    <mergeCell ref="H29:N29"/>
    <mergeCell ref="O29:U29"/>
    <mergeCell ref="V29:AC29"/>
    <mergeCell ref="AD29:AP29"/>
    <mergeCell ref="AQ29:AY29"/>
    <mergeCell ref="AZ29:BH29"/>
    <mergeCell ref="BI29:BQ29"/>
    <mergeCell ref="AZ28:BH28"/>
    <mergeCell ref="BI28:BQ28"/>
    <mergeCell ref="BR28:BZ28"/>
    <mergeCell ref="CA28:CI28"/>
    <mergeCell ref="CJ28:CR28"/>
    <mergeCell ref="CS28:DA28"/>
    <mergeCell ref="A28:G28"/>
    <mergeCell ref="H28:N28"/>
    <mergeCell ref="O28:U28"/>
    <mergeCell ref="V28:AC28"/>
    <mergeCell ref="AD28:AP28"/>
    <mergeCell ref="AQ28:AY28"/>
    <mergeCell ref="BR29:BZ29"/>
    <mergeCell ref="BR27:BZ27"/>
    <mergeCell ref="CA27:CI27"/>
    <mergeCell ref="CJ27:CR27"/>
    <mergeCell ref="CS27:DA27"/>
    <mergeCell ref="DB27:DJ27"/>
    <mergeCell ref="DK27:DS27"/>
    <mergeCell ref="DB29:DJ29"/>
    <mergeCell ref="DB26:DJ26"/>
    <mergeCell ref="DK26:DS26"/>
    <mergeCell ref="A27:G27"/>
    <mergeCell ref="H27:N27"/>
    <mergeCell ref="O27:U27"/>
    <mergeCell ref="V27:AC27"/>
    <mergeCell ref="AD27:AP27"/>
    <mergeCell ref="AQ27:AY27"/>
    <mergeCell ref="AZ27:BH27"/>
    <mergeCell ref="BI27:BQ27"/>
    <mergeCell ref="AZ26:BH26"/>
    <mergeCell ref="BI26:BQ26"/>
    <mergeCell ref="BR26:BZ26"/>
    <mergeCell ref="CA26:CI26"/>
    <mergeCell ref="CJ26:CR26"/>
    <mergeCell ref="CS26:DA26"/>
    <mergeCell ref="A26:G26"/>
    <mergeCell ref="H26:N26"/>
    <mergeCell ref="O26:U26"/>
    <mergeCell ref="V26:AC26"/>
    <mergeCell ref="AD26:AP26"/>
    <mergeCell ref="AQ26:AY26"/>
    <mergeCell ref="DF17:DS17"/>
    <mergeCell ref="A24:AC24"/>
    <mergeCell ref="AD24:AP24"/>
    <mergeCell ref="BD24:BF24"/>
    <mergeCell ref="CE24:CG24"/>
    <mergeCell ref="DF24:DH24"/>
    <mergeCell ref="A25:AC25"/>
    <mergeCell ref="AD25:AP25"/>
    <mergeCell ref="AQ25:BQ25"/>
    <mergeCell ref="BR25:CR25"/>
    <mergeCell ref="CS25:DS25"/>
    <mergeCell ref="BZ2:DS2"/>
    <mergeCell ref="BZ3:DS3"/>
    <mergeCell ref="BZ4:DS4"/>
    <mergeCell ref="BZ5:DS5"/>
    <mergeCell ref="BZ6:DS6"/>
    <mergeCell ref="BZ7:CK7"/>
    <mergeCell ref="CM7:DS7"/>
    <mergeCell ref="AR14:AT14"/>
    <mergeCell ref="AU14:AV14"/>
    <mergeCell ref="AW14:BI14"/>
    <mergeCell ref="BJ14:BL14"/>
    <mergeCell ref="BM14:BO14"/>
    <mergeCell ref="DF14:DS14"/>
    <mergeCell ref="A11:DE11"/>
    <mergeCell ref="DF11:DS12"/>
    <mergeCell ref="AT12:AV12"/>
    <mergeCell ref="V13:X13"/>
    <mergeCell ref="BT13:BV13"/>
    <mergeCell ref="CB13:CD13"/>
    <mergeCell ref="DF13:DS13"/>
    <mergeCell ref="AQ31:AY31"/>
    <mergeCell ref="AZ31:BH31"/>
    <mergeCell ref="BI31:BQ31"/>
    <mergeCell ref="BR31:BZ31"/>
    <mergeCell ref="CA31:CI31"/>
    <mergeCell ref="BZ8:CK8"/>
    <mergeCell ref="CM8:DS8"/>
    <mergeCell ref="CB9:CD9"/>
    <mergeCell ref="CE9:CF9"/>
    <mergeCell ref="CG9:CS9"/>
    <mergeCell ref="CT9:CV9"/>
    <mergeCell ref="CW9:CY9"/>
    <mergeCell ref="AG18:CM18"/>
    <mergeCell ref="DF18:DS18"/>
    <mergeCell ref="DF19:DS19"/>
    <mergeCell ref="A21:DS21"/>
    <mergeCell ref="A23:AC23"/>
    <mergeCell ref="AD23:AP23"/>
    <mergeCell ref="AQ23:DS23"/>
    <mergeCell ref="AG15:CM15"/>
    <mergeCell ref="DF15:DS15"/>
    <mergeCell ref="AG16:CM16"/>
    <mergeCell ref="DF16:DS16"/>
    <mergeCell ref="AG17:CM17"/>
    <mergeCell ref="DK30:DS30"/>
    <mergeCell ref="A30:G30"/>
    <mergeCell ref="H30:N30"/>
    <mergeCell ref="O30:U30"/>
    <mergeCell ref="V30:AC30"/>
    <mergeCell ref="AD30:AP30"/>
    <mergeCell ref="AQ30:AY30"/>
    <mergeCell ref="AZ30:BH30"/>
    <mergeCell ref="BI30:BQ30"/>
    <mergeCell ref="BR30:BZ30"/>
    <mergeCell ref="DK31:DS31"/>
    <mergeCell ref="A34:G34"/>
    <mergeCell ref="H34:N34"/>
    <mergeCell ref="O34:U34"/>
    <mergeCell ref="V34:AC34"/>
    <mergeCell ref="AD34:AP34"/>
    <mergeCell ref="AQ34:AY34"/>
    <mergeCell ref="AZ34:BH34"/>
    <mergeCell ref="BI34:BQ34"/>
    <mergeCell ref="BR34:BZ34"/>
    <mergeCell ref="CA34:CI34"/>
    <mergeCell ref="CJ34:CR34"/>
    <mergeCell ref="CS34:DA34"/>
    <mergeCell ref="DB34:DJ34"/>
    <mergeCell ref="DK34:DS34"/>
    <mergeCell ref="DK32:DS32"/>
    <mergeCell ref="A32:AC32"/>
    <mergeCell ref="AD32:AP32"/>
    <mergeCell ref="AQ32:AY32"/>
    <mergeCell ref="A31:G31"/>
    <mergeCell ref="H31:N31"/>
    <mergeCell ref="O31:U31"/>
    <mergeCell ref="V31:AC31"/>
    <mergeCell ref="AD31:AP31"/>
    <mergeCell ref="DK36:DS36"/>
    <mergeCell ref="A37:G37"/>
    <mergeCell ref="H37:N37"/>
    <mergeCell ref="O37:U37"/>
    <mergeCell ref="V37:AC37"/>
    <mergeCell ref="AD37:AP37"/>
    <mergeCell ref="AQ37:AY37"/>
    <mergeCell ref="AZ37:BH37"/>
    <mergeCell ref="BI37:BQ37"/>
    <mergeCell ref="BR37:BZ37"/>
    <mergeCell ref="CA37:CI37"/>
    <mergeCell ref="CJ37:CR37"/>
    <mergeCell ref="CS37:DA37"/>
    <mergeCell ref="DB37:DJ37"/>
    <mergeCell ref="DK37:DS37"/>
    <mergeCell ref="A39:G39"/>
    <mergeCell ref="H39:N39"/>
    <mergeCell ref="O39:U39"/>
    <mergeCell ref="V39:AC39"/>
    <mergeCell ref="AD39:AP39"/>
    <mergeCell ref="AQ39:AY39"/>
    <mergeCell ref="AZ39:BH39"/>
    <mergeCell ref="BI39:BQ39"/>
    <mergeCell ref="BR39:BZ39"/>
    <mergeCell ref="BR40:BZ40"/>
    <mergeCell ref="AZ38:BH38"/>
    <mergeCell ref="BI38:BQ38"/>
    <mergeCell ref="BR38:BZ38"/>
    <mergeCell ref="CA38:CI38"/>
    <mergeCell ref="CJ38:CR38"/>
    <mergeCell ref="CS38:DA38"/>
    <mergeCell ref="DB38:DJ38"/>
    <mergeCell ref="DK38:DS38"/>
    <mergeCell ref="CA39:CI39"/>
    <mergeCell ref="CJ39:CR39"/>
    <mergeCell ref="CS39:DA39"/>
    <mergeCell ref="DB39:DJ39"/>
    <mergeCell ref="DK39:DS39"/>
    <mergeCell ref="AQ42:AY42"/>
    <mergeCell ref="AZ42:BH42"/>
    <mergeCell ref="BI42:BQ42"/>
    <mergeCell ref="BR42:BZ42"/>
    <mergeCell ref="DK40:DS40"/>
    <mergeCell ref="A41:AC41"/>
    <mergeCell ref="AD41:AP41"/>
    <mergeCell ref="AQ41:AY41"/>
    <mergeCell ref="AZ41:BH41"/>
    <mergeCell ref="BI41:BQ41"/>
    <mergeCell ref="BR41:BZ41"/>
    <mergeCell ref="CA41:CI41"/>
    <mergeCell ref="CJ41:CR41"/>
    <mergeCell ref="CS41:DA41"/>
    <mergeCell ref="DB41:DJ41"/>
    <mergeCell ref="DK41:DS41"/>
    <mergeCell ref="A40:G40"/>
    <mergeCell ref="H40:N40"/>
    <mergeCell ref="O40:U40"/>
    <mergeCell ref="V40:AC40"/>
    <mergeCell ref="AD40:AP40"/>
    <mergeCell ref="AQ40:AY40"/>
    <mergeCell ref="AZ40:BH40"/>
    <mergeCell ref="BI40:BQ40"/>
    <mergeCell ref="CA42:CI42"/>
    <mergeCell ref="CJ42:CR42"/>
    <mergeCell ref="CS42:DA42"/>
    <mergeCell ref="DB42:DJ42"/>
    <mergeCell ref="DK42:DS42"/>
    <mergeCell ref="A43:G43"/>
    <mergeCell ref="H43:N43"/>
    <mergeCell ref="O43:U43"/>
    <mergeCell ref="V43:AC43"/>
    <mergeCell ref="AD43:AP43"/>
    <mergeCell ref="AQ43:AY43"/>
    <mergeCell ref="AZ43:BH43"/>
    <mergeCell ref="BI43:BQ43"/>
    <mergeCell ref="BR43:BZ43"/>
    <mergeCell ref="CA43:CI43"/>
    <mergeCell ref="CJ43:CR43"/>
    <mergeCell ref="CS43:DA43"/>
    <mergeCell ref="DB43:DJ43"/>
    <mergeCell ref="DK43:DS43"/>
    <mergeCell ref="A42:G42"/>
    <mergeCell ref="H42:N42"/>
    <mergeCell ref="O42:U42"/>
    <mergeCell ref="V42:AC42"/>
    <mergeCell ref="AD42:AP42"/>
    <mergeCell ref="DB44:DJ44"/>
    <mergeCell ref="DK44:DS44"/>
    <mergeCell ref="A44:AC44"/>
    <mergeCell ref="AD44:AP44"/>
    <mergeCell ref="AQ44:AY44"/>
    <mergeCell ref="AZ44:BH44"/>
    <mergeCell ref="BI44:BQ44"/>
    <mergeCell ref="BR44:BZ44"/>
    <mergeCell ref="CA44:CI44"/>
    <mergeCell ref="CJ44:CR44"/>
    <mergeCell ref="CS44:DA44"/>
  </mergeCells>
  <pageMargins left="0.70866141732283472" right="0.70866141732283472" top="0.11811023622047245" bottom="0.19685039370078741" header="0.31496062992125984" footer="0.31496062992125984"/>
  <pageSetup paperSize="9" scale="8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1"/>
  <sheetViews>
    <sheetView view="pageBreakPreview" topLeftCell="A4" zoomScaleNormal="100" zoomScaleSheetLayoutView="100" workbookViewId="0">
      <selection activeCell="K13" sqref="K13"/>
    </sheetView>
  </sheetViews>
  <sheetFormatPr defaultRowHeight="12.75"/>
  <cols>
    <col min="1" max="1" width="3.5703125" style="13" customWidth="1"/>
    <col min="2" max="2" width="50" style="13" customWidth="1"/>
    <col min="3" max="3" width="9.7109375" style="13" customWidth="1"/>
    <col min="4" max="4" width="10" style="13" customWidth="1"/>
    <col min="5" max="5" width="11.7109375" style="13" customWidth="1"/>
    <col min="6" max="7" width="11.85546875" style="137" customWidth="1"/>
    <col min="8" max="8" width="15.140625" style="138" customWidth="1"/>
    <col min="9" max="9" width="9.140625" style="12"/>
    <col min="10" max="10" width="13.28515625" style="12" bestFit="1" customWidth="1"/>
    <col min="11" max="11" width="10.42578125" style="12" bestFit="1" customWidth="1"/>
    <col min="12" max="256" width="9.140625" style="13"/>
    <col min="257" max="257" width="3.5703125" style="13" customWidth="1"/>
    <col min="258" max="258" width="50" style="13" customWidth="1"/>
    <col min="259" max="259" width="9.7109375" style="13" customWidth="1"/>
    <col min="260" max="260" width="10" style="13" customWidth="1"/>
    <col min="261" max="261" width="11.7109375" style="13" customWidth="1"/>
    <col min="262" max="263" width="11.85546875" style="13" customWidth="1"/>
    <col min="264" max="264" width="15.140625" style="13" customWidth="1"/>
    <col min="265" max="265" width="9.140625" style="13"/>
    <col min="266" max="266" width="13.140625" style="13" bestFit="1" customWidth="1"/>
    <col min="267" max="512" width="9.140625" style="13"/>
    <col min="513" max="513" width="3.5703125" style="13" customWidth="1"/>
    <col min="514" max="514" width="50" style="13" customWidth="1"/>
    <col min="515" max="515" width="9.7109375" style="13" customWidth="1"/>
    <col min="516" max="516" width="10" style="13" customWidth="1"/>
    <col min="517" max="517" width="11.7109375" style="13" customWidth="1"/>
    <col min="518" max="519" width="11.85546875" style="13" customWidth="1"/>
    <col min="520" max="520" width="15.140625" style="13" customWidth="1"/>
    <col min="521" max="521" width="9.140625" style="13"/>
    <col min="522" max="522" width="13.140625" style="13" bestFit="1" customWidth="1"/>
    <col min="523" max="768" width="9.140625" style="13"/>
    <col min="769" max="769" width="3.5703125" style="13" customWidth="1"/>
    <col min="770" max="770" width="50" style="13" customWidth="1"/>
    <col min="771" max="771" width="9.7109375" style="13" customWidth="1"/>
    <col min="772" max="772" width="10" style="13" customWidth="1"/>
    <col min="773" max="773" width="11.7109375" style="13" customWidth="1"/>
    <col min="774" max="775" width="11.85546875" style="13" customWidth="1"/>
    <col min="776" max="776" width="15.140625" style="13" customWidth="1"/>
    <col min="777" max="777" width="9.140625" style="13"/>
    <col min="778" max="778" width="13.140625" style="13" bestFit="1" customWidth="1"/>
    <col min="779" max="1024" width="9.140625" style="13"/>
    <col min="1025" max="1025" width="3.5703125" style="13" customWidth="1"/>
    <col min="1026" max="1026" width="50" style="13" customWidth="1"/>
    <col min="1027" max="1027" width="9.7109375" style="13" customWidth="1"/>
    <col min="1028" max="1028" width="10" style="13" customWidth="1"/>
    <col min="1029" max="1029" width="11.7109375" style="13" customWidth="1"/>
    <col min="1030" max="1031" width="11.85546875" style="13" customWidth="1"/>
    <col min="1032" max="1032" width="15.140625" style="13" customWidth="1"/>
    <col min="1033" max="1033" width="9.140625" style="13"/>
    <col min="1034" max="1034" width="13.140625" style="13" bestFit="1" customWidth="1"/>
    <col min="1035" max="1280" width="9.140625" style="13"/>
    <col min="1281" max="1281" width="3.5703125" style="13" customWidth="1"/>
    <col min="1282" max="1282" width="50" style="13" customWidth="1"/>
    <col min="1283" max="1283" width="9.7109375" style="13" customWidth="1"/>
    <col min="1284" max="1284" width="10" style="13" customWidth="1"/>
    <col min="1285" max="1285" width="11.7109375" style="13" customWidth="1"/>
    <col min="1286" max="1287" width="11.85546875" style="13" customWidth="1"/>
    <col min="1288" max="1288" width="15.140625" style="13" customWidth="1"/>
    <col min="1289" max="1289" width="9.140625" style="13"/>
    <col min="1290" max="1290" width="13.140625" style="13" bestFit="1" customWidth="1"/>
    <col min="1291" max="1536" width="9.140625" style="13"/>
    <col min="1537" max="1537" width="3.5703125" style="13" customWidth="1"/>
    <col min="1538" max="1538" width="50" style="13" customWidth="1"/>
    <col min="1539" max="1539" width="9.7109375" style="13" customWidth="1"/>
    <col min="1540" max="1540" width="10" style="13" customWidth="1"/>
    <col min="1541" max="1541" width="11.7109375" style="13" customWidth="1"/>
    <col min="1542" max="1543" width="11.85546875" style="13" customWidth="1"/>
    <col min="1544" max="1544" width="15.140625" style="13" customWidth="1"/>
    <col min="1545" max="1545" width="9.140625" style="13"/>
    <col min="1546" max="1546" width="13.140625" style="13" bestFit="1" customWidth="1"/>
    <col min="1547" max="1792" width="9.140625" style="13"/>
    <col min="1793" max="1793" width="3.5703125" style="13" customWidth="1"/>
    <col min="1794" max="1794" width="50" style="13" customWidth="1"/>
    <col min="1795" max="1795" width="9.7109375" style="13" customWidth="1"/>
    <col min="1796" max="1796" width="10" style="13" customWidth="1"/>
    <col min="1797" max="1797" width="11.7109375" style="13" customWidth="1"/>
    <col min="1798" max="1799" width="11.85546875" style="13" customWidth="1"/>
    <col min="1800" max="1800" width="15.140625" style="13" customWidth="1"/>
    <col min="1801" max="1801" width="9.140625" style="13"/>
    <col min="1802" max="1802" width="13.140625" style="13" bestFit="1" customWidth="1"/>
    <col min="1803" max="2048" width="9.140625" style="13"/>
    <col min="2049" max="2049" width="3.5703125" style="13" customWidth="1"/>
    <col min="2050" max="2050" width="50" style="13" customWidth="1"/>
    <col min="2051" max="2051" width="9.7109375" style="13" customWidth="1"/>
    <col min="2052" max="2052" width="10" style="13" customWidth="1"/>
    <col min="2053" max="2053" width="11.7109375" style="13" customWidth="1"/>
    <col min="2054" max="2055" width="11.85546875" style="13" customWidth="1"/>
    <col min="2056" max="2056" width="15.140625" style="13" customWidth="1"/>
    <col min="2057" max="2057" width="9.140625" style="13"/>
    <col min="2058" max="2058" width="13.140625" style="13" bestFit="1" customWidth="1"/>
    <col min="2059" max="2304" width="9.140625" style="13"/>
    <col min="2305" max="2305" width="3.5703125" style="13" customWidth="1"/>
    <col min="2306" max="2306" width="50" style="13" customWidth="1"/>
    <col min="2307" max="2307" width="9.7109375" style="13" customWidth="1"/>
    <col min="2308" max="2308" width="10" style="13" customWidth="1"/>
    <col min="2309" max="2309" width="11.7109375" style="13" customWidth="1"/>
    <col min="2310" max="2311" width="11.85546875" style="13" customWidth="1"/>
    <col min="2312" max="2312" width="15.140625" style="13" customWidth="1"/>
    <col min="2313" max="2313" width="9.140625" style="13"/>
    <col min="2314" max="2314" width="13.140625" style="13" bestFit="1" customWidth="1"/>
    <col min="2315" max="2560" width="9.140625" style="13"/>
    <col min="2561" max="2561" width="3.5703125" style="13" customWidth="1"/>
    <col min="2562" max="2562" width="50" style="13" customWidth="1"/>
    <col min="2563" max="2563" width="9.7109375" style="13" customWidth="1"/>
    <col min="2564" max="2564" width="10" style="13" customWidth="1"/>
    <col min="2565" max="2565" width="11.7109375" style="13" customWidth="1"/>
    <col min="2566" max="2567" width="11.85546875" style="13" customWidth="1"/>
    <col min="2568" max="2568" width="15.140625" style="13" customWidth="1"/>
    <col min="2569" max="2569" width="9.140625" style="13"/>
    <col min="2570" max="2570" width="13.140625" style="13" bestFit="1" customWidth="1"/>
    <col min="2571" max="2816" width="9.140625" style="13"/>
    <col min="2817" max="2817" width="3.5703125" style="13" customWidth="1"/>
    <col min="2818" max="2818" width="50" style="13" customWidth="1"/>
    <col min="2819" max="2819" width="9.7109375" style="13" customWidth="1"/>
    <col min="2820" max="2820" width="10" style="13" customWidth="1"/>
    <col min="2821" max="2821" width="11.7109375" style="13" customWidth="1"/>
    <col min="2822" max="2823" width="11.85546875" style="13" customWidth="1"/>
    <col min="2824" max="2824" width="15.140625" style="13" customWidth="1"/>
    <col min="2825" max="2825" width="9.140625" style="13"/>
    <col min="2826" max="2826" width="13.140625" style="13" bestFit="1" customWidth="1"/>
    <col min="2827" max="3072" width="9.140625" style="13"/>
    <col min="3073" max="3073" width="3.5703125" style="13" customWidth="1"/>
    <col min="3074" max="3074" width="50" style="13" customWidth="1"/>
    <col min="3075" max="3075" width="9.7109375" style="13" customWidth="1"/>
    <col min="3076" max="3076" width="10" style="13" customWidth="1"/>
    <col min="3077" max="3077" width="11.7109375" style="13" customWidth="1"/>
    <col min="3078" max="3079" width="11.85546875" style="13" customWidth="1"/>
    <col min="3080" max="3080" width="15.140625" style="13" customWidth="1"/>
    <col min="3081" max="3081" width="9.140625" style="13"/>
    <col min="3082" max="3082" width="13.140625" style="13" bestFit="1" customWidth="1"/>
    <col min="3083" max="3328" width="9.140625" style="13"/>
    <col min="3329" max="3329" width="3.5703125" style="13" customWidth="1"/>
    <col min="3330" max="3330" width="50" style="13" customWidth="1"/>
    <col min="3331" max="3331" width="9.7109375" style="13" customWidth="1"/>
    <col min="3332" max="3332" width="10" style="13" customWidth="1"/>
    <col min="3333" max="3333" width="11.7109375" style="13" customWidth="1"/>
    <col min="3334" max="3335" width="11.85546875" style="13" customWidth="1"/>
    <col min="3336" max="3336" width="15.140625" style="13" customWidth="1"/>
    <col min="3337" max="3337" width="9.140625" style="13"/>
    <col min="3338" max="3338" width="13.140625" style="13" bestFit="1" customWidth="1"/>
    <col min="3339" max="3584" width="9.140625" style="13"/>
    <col min="3585" max="3585" width="3.5703125" style="13" customWidth="1"/>
    <col min="3586" max="3586" width="50" style="13" customWidth="1"/>
    <col min="3587" max="3587" width="9.7109375" style="13" customWidth="1"/>
    <col min="3588" max="3588" width="10" style="13" customWidth="1"/>
    <col min="3589" max="3589" width="11.7109375" style="13" customWidth="1"/>
    <col min="3590" max="3591" width="11.85546875" style="13" customWidth="1"/>
    <col min="3592" max="3592" width="15.140625" style="13" customWidth="1"/>
    <col min="3593" max="3593" width="9.140625" style="13"/>
    <col min="3594" max="3594" width="13.140625" style="13" bestFit="1" customWidth="1"/>
    <col min="3595" max="3840" width="9.140625" style="13"/>
    <col min="3841" max="3841" width="3.5703125" style="13" customWidth="1"/>
    <col min="3842" max="3842" width="50" style="13" customWidth="1"/>
    <col min="3843" max="3843" width="9.7109375" style="13" customWidth="1"/>
    <col min="3844" max="3844" width="10" style="13" customWidth="1"/>
    <col min="3845" max="3845" width="11.7109375" style="13" customWidth="1"/>
    <col min="3846" max="3847" width="11.85546875" style="13" customWidth="1"/>
    <col min="3848" max="3848" width="15.140625" style="13" customWidth="1"/>
    <col min="3849" max="3849" width="9.140625" style="13"/>
    <col min="3850" max="3850" width="13.140625" style="13" bestFit="1" customWidth="1"/>
    <col min="3851" max="4096" width="9.140625" style="13"/>
    <col min="4097" max="4097" width="3.5703125" style="13" customWidth="1"/>
    <col min="4098" max="4098" width="50" style="13" customWidth="1"/>
    <col min="4099" max="4099" width="9.7109375" style="13" customWidth="1"/>
    <col min="4100" max="4100" width="10" style="13" customWidth="1"/>
    <col min="4101" max="4101" width="11.7109375" style="13" customWidth="1"/>
    <col min="4102" max="4103" width="11.85546875" style="13" customWidth="1"/>
    <col min="4104" max="4104" width="15.140625" style="13" customWidth="1"/>
    <col min="4105" max="4105" width="9.140625" style="13"/>
    <col min="4106" max="4106" width="13.140625" style="13" bestFit="1" customWidth="1"/>
    <col min="4107" max="4352" width="9.140625" style="13"/>
    <col min="4353" max="4353" width="3.5703125" style="13" customWidth="1"/>
    <col min="4354" max="4354" width="50" style="13" customWidth="1"/>
    <col min="4355" max="4355" width="9.7109375" style="13" customWidth="1"/>
    <col min="4356" max="4356" width="10" style="13" customWidth="1"/>
    <col min="4357" max="4357" width="11.7109375" style="13" customWidth="1"/>
    <col min="4358" max="4359" width="11.85546875" style="13" customWidth="1"/>
    <col min="4360" max="4360" width="15.140625" style="13" customWidth="1"/>
    <col min="4361" max="4361" width="9.140625" style="13"/>
    <col min="4362" max="4362" width="13.140625" style="13" bestFit="1" customWidth="1"/>
    <col min="4363" max="4608" width="9.140625" style="13"/>
    <col min="4609" max="4609" width="3.5703125" style="13" customWidth="1"/>
    <col min="4610" max="4610" width="50" style="13" customWidth="1"/>
    <col min="4611" max="4611" width="9.7109375" style="13" customWidth="1"/>
    <col min="4612" max="4612" width="10" style="13" customWidth="1"/>
    <col min="4613" max="4613" width="11.7109375" style="13" customWidth="1"/>
    <col min="4614" max="4615" width="11.85546875" style="13" customWidth="1"/>
    <col min="4616" max="4616" width="15.140625" style="13" customWidth="1"/>
    <col min="4617" max="4617" width="9.140625" style="13"/>
    <col min="4618" max="4618" width="13.140625" style="13" bestFit="1" customWidth="1"/>
    <col min="4619" max="4864" width="9.140625" style="13"/>
    <col min="4865" max="4865" width="3.5703125" style="13" customWidth="1"/>
    <col min="4866" max="4866" width="50" style="13" customWidth="1"/>
    <col min="4867" max="4867" width="9.7109375" style="13" customWidth="1"/>
    <col min="4868" max="4868" width="10" style="13" customWidth="1"/>
    <col min="4869" max="4869" width="11.7109375" style="13" customWidth="1"/>
    <col min="4870" max="4871" width="11.85546875" style="13" customWidth="1"/>
    <col min="4872" max="4872" width="15.140625" style="13" customWidth="1"/>
    <col min="4873" max="4873" width="9.140625" style="13"/>
    <col min="4874" max="4874" width="13.140625" style="13" bestFit="1" customWidth="1"/>
    <col min="4875" max="5120" width="9.140625" style="13"/>
    <col min="5121" max="5121" width="3.5703125" style="13" customWidth="1"/>
    <col min="5122" max="5122" width="50" style="13" customWidth="1"/>
    <col min="5123" max="5123" width="9.7109375" style="13" customWidth="1"/>
    <col min="5124" max="5124" width="10" style="13" customWidth="1"/>
    <col min="5125" max="5125" width="11.7109375" style="13" customWidth="1"/>
    <col min="5126" max="5127" width="11.85546875" style="13" customWidth="1"/>
    <col min="5128" max="5128" width="15.140625" style="13" customWidth="1"/>
    <col min="5129" max="5129" width="9.140625" style="13"/>
    <col min="5130" max="5130" width="13.140625" style="13" bestFit="1" customWidth="1"/>
    <col min="5131" max="5376" width="9.140625" style="13"/>
    <col min="5377" max="5377" width="3.5703125" style="13" customWidth="1"/>
    <col min="5378" max="5378" width="50" style="13" customWidth="1"/>
    <col min="5379" max="5379" width="9.7109375" style="13" customWidth="1"/>
    <col min="5380" max="5380" width="10" style="13" customWidth="1"/>
    <col min="5381" max="5381" width="11.7109375" style="13" customWidth="1"/>
    <col min="5382" max="5383" width="11.85546875" style="13" customWidth="1"/>
    <col min="5384" max="5384" width="15.140625" style="13" customWidth="1"/>
    <col min="5385" max="5385" width="9.140625" style="13"/>
    <col min="5386" max="5386" width="13.140625" style="13" bestFit="1" customWidth="1"/>
    <col min="5387" max="5632" width="9.140625" style="13"/>
    <col min="5633" max="5633" width="3.5703125" style="13" customWidth="1"/>
    <col min="5634" max="5634" width="50" style="13" customWidth="1"/>
    <col min="5635" max="5635" width="9.7109375" style="13" customWidth="1"/>
    <col min="5636" max="5636" width="10" style="13" customWidth="1"/>
    <col min="5637" max="5637" width="11.7109375" style="13" customWidth="1"/>
    <col min="5638" max="5639" width="11.85546875" style="13" customWidth="1"/>
    <col min="5640" max="5640" width="15.140625" style="13" customWidth="1"/>
    <col min="5641" max="5641" width="9.140625" style="13"/>
    <col min="5642" max="5642" width="13.140625" style="13" bestFit="1" customWidth="1"/>
    <col min="5643" max="5888" width="9.140625" style="13"/>
    <col min="5889" max="5889" width="3.5703125" style="13" customWidth="1"/>
    <col min="5890" max="5890" width="50" style="13" customWidth="1"/>
    <col min="5891" max="5891" width="9.7109375" style="13" customWidth="1"/>
    <col min="5892" max="5892" width="10" style="13" customWidth="1"/>
    <col min="5893" max="5893" width="11.7109375" style="13" customWidth="1"/>
    <col min="5894" max="5895" width="11.85546875" style="13" customWidth="1"/>
    <col min="5896" max="5896" width="15.140625" style="13" customWidth="1"/>
    <col min="5897" max="5897" width="9.140625" style="13"/>
    <col min="5898" max="5898" width="13.140625" style="13" bestFit="1" customWidth="1"/>
    <col min="5899" max="6144" width="9.140625" style="13"/>
    <col min="6145" max="6145" width="3.5703125" style="13" customWidth="1"/>
    <col min="6146" max="6146" width="50" style="13" customWidth="1"/>
    <col min="6147" max="6147" width="9.7109375" style="13" customWidth="1"/>
    <col min="6148" max="6148" width="10" style="13" customWidth="1"/>
    <col min="6149" max="6149" width="11.7109375" style="13" customWidth="1"/>
    <col min="6150" max="6151" width="11.85546875" style="13" customWidth="1"/>
    <col min="6152" max="6152" width="15.140625" style="13" customWidth="1"/>
    <col min="6153" max="6153" width="9.140625" style="13"/>
    <col min="6154" max="6154" width="13.140625" style="13" bestFit="1" customWidth="1"/>
    <col min="6155" max="6400" width="9.140625" style="13"/>
    <col min="6401" max="6401" width="3.5703125" style="13" customWidth="1"/>
    <col min="6402" max="6402" width="50" style="13" customWidth="1"/>
    <col min="6403" max="6403" width="9.7109375" style="13" customWidth="1"/>
    <col min="6404" max="6404" width="10" style="13" customWidth="1"/>
    <col min="6405" max="6405" width="11.7109375" style="13" customWidth="1"/>
    <col min="6406" max="6407" width="11.85546875" style="13" customWidth="1"/>
    <col min="6408" max="6408" width="15.140625" style="13" customWidth="1"/>
    <col min="6409" max="6409" width="9.140625" style="13"/>
    <col min="6410" max="6410" width="13.140625" style="13" bestFit="1" customWidth="1"/>
    <col min="6411" max="6656" width="9.140625" style="13"/>
    <col min="6657" max="6657" width="3.5703125" style="13" customWidth="1"/>
    <col min="6658" max="6658" width="50" style="13" customWidth="1"/>
    <col min="6659" max="6659" width="9.7109375" style="13" customWidth="1"/>
    <col min="6660" max="6660" width="10" style="13" customWidth="1"/>
    <col min="6661" max="6661" width="11.7109375" style="13" customWidth="1"/>
    <col min="6662" max="6663" width="11.85546875" style="13" customWidth="1"/>
    <col min="6664" max="6664" width="15.140625" style="13" customWidth="1"/>
    <col min="6665" max="6665" width="9.140625" style="13"/>
    <col min="6666" max="6666" width="13.140625" style="13" bestFit="1" customWidth="1"/>
    <col min="6667" max="6912" width="9.140625" style="13"/>
    <col min="6913" max="6913" width="3.5703125" style="13" customWidth="1"/>
    <col min="6914" max="6914" width="50" style="13" customWidth="1"/>
    <col min="6915" max="6915" width="9.7109375" style="13" customWidth="1"/>
    <col min="6916" max="6916" width="10" style="13" customWidth="1"/>
    <col min="6917" max="6917" width="11.7109375" style="13" customWidth="1"/>
    <col min="6918" max="6919" width="11.85546875" style="13" customWidth="1"/>
    <col min="6920" max="6920" width="15.140625" style="13" customWidth="1"/>
    <col min="6921" max="6921" width="9.140625" style="13"/>
    <col min="6922" max="6922" width="13.140625" style="13" bestFit="1" customWidth="1"/>
    <col min="6923" max="7168" width="9.140625" style="13"/>
    <col min="7169" max="7169" width="3.5703125" style="13" customWidth="1"/>
    <col min="7170" max="7170" width="50" style="13" customWidth="1"/>
    <col min="7171" max="7171" width="9.7109375" style="13" customWidth="1"/>
    <col min="7172" max="7172" width="10" style="13" customWidth="1"/>
    <col min="7173" max="7173" width="11.7109375" style="13" customWidth="1"/>
    <col min="7174" max="7175" width="11.85546875" style="13" customWidth="1"/>
    <col min="7176" max="7176" width="15.140625" style="13" customWidth="1"/>
    <col min="7177" max="7177" width="9.140625" style="13"/>
    <col min="7178" max="7178" width="13.140625" style="13" bestFit="1" customWidth="1"/>
    <col min="7179" max="7424" width="9.140625" style="13"/>
    <col min="7425" max="7425" width="3.5703125" style="13" customWidth="1"/>
    <col min="7426" max="7426" width="50" style="13" customWidth="1"/>
    <col min="7427" max="7427" width="9.7109375" style="13" customWidth="1"/>
    <col min="7428" max="7428" width="10" style="13" customWidth="1"/>
    <col min="7429" max="7429" width="11.7109375" style="13" customWidth="1"/>
    <col min="7430" max="7431" width="11.85546875" style="13" customWidth="1"/>
    <col min="7432" max="7432" width="15.140625" style="13" customWidth="1"/>
    <col min="7433" max="7433" width="9.140625" style="13"/>
    <col min="7434" max="7434" width="13.140625" style="13" bestFit="1" customWidth="1"/>
    <col min="7435" max="7680" width="9.140625" style="13"/>
    <col min="7681" max="7681" width="3.5703125" style="13" customWidth="1"/>
    <col min="7682" max="7682" width="50" style="13" customWidth="1"/>
    <col min="7683" max="7683" width="9.7109375" style="13" customWidth="1"/>
    <col min="7684" max="7684" width="10" style="13" customWidth="1"/>
    <col min="7685" max="7685" width="11.7109375" style="13" customWidth="1"/>
    <col min="7686" max="7687" width="11.85546875" style="13" customWidth="1"/>
    <col min="7688" max="7688" width="15.140625" style="13" customWidth="1"/>
    <col min="7689" max="7689" width="9.140625" style="13"/>
    <col min="7690" max="7690" width="13.140625" style="13" bestFit="1" customWidth="1"/>
    <col min="7691" max="7936" width="9.140625" style="13"/>
    <col min="7937" max="7937" width="3.5703125" style="13" customWidth="1"/>
    <col min="7938" max="7938" width="50" style="13" customWidth="1"/>
    <col min="7939" max="7939" width="9.7109375" style="13" customWidth="1"/>
    <col min="7940" max="7940" width="10" style="13" customWidth="1"/>
    <col min="7941" max="7941" width="11.7109375" style="13" customWidth="1"/>
    <col min="7942" max="7943" width="11.85546875" style="13" customWidth="1"/>
    <col min="7944" max="7944" width="15.140625" style="13" customWidth="1"/>
    <col min="7945" max="7945" width="9.140625" style="13"/>
    <col min="7946" max="7946" width="13.140625" style="13" bestFit="1" customWidth="1"/>
    <col min="7947" max="8192" width="9.140625" style="13"/>
    <col min="8193" max="8193" width="3.5703125" style="13" customWidth="1"/>
    <col min="8194" max="8194" width="50" style="13" customWidth="1"/>
    <col min="8195" max="8195" width="9.7109375" style="13" customWidth="1"/>
    <col min="8196" max="8196" width="10" style="13" customWidth="1"/>
    <col min="8197" max="8197" width="11.7109375" style="13" customWidth="1"/>
    <col min="8198" max="8199" width="11.85546875" style="13" customWidth="1"/>
    <col min="8200" max="8200" width="15.140625" style="13" customWidth="1"/>
    <col min="8201" max="8201" width="9.140625" style="13"/>
    <col min="8202" max="8202" width="13.140625" style="13" bestFit="1" customWidth="1"/>
    <col min="8203" max="8448" width="9.140625" style="13"/>
    <col min="8449" max="8449" width="3.5703125" style="13" customWidth="1"/>
    <col min="8450" max="8450" width="50" style="13" customWidth="1"/>
    <col min="8451" max="8451" width="9.7109375" style="13" customWidth="1"/>
    <col min="8452" max="8452" width="10" style="13" customWidth="1"/>
    <col min="8453" max="8453" width="11.7109375" style="13" customWidth="1"/>
    <col min="8454" max="8455" width="11.85546875" style="13" customWidth="1"/>
    <col min="8456" max="8456" width="15.140625" style="13" customWidth="1"/>
    <col min="8457" max="8457" width="9.140625" style="13"/>
    <col min="8458" max="8458" width="13.140625" style="13" bestFit="1" customWidth="1"/>
    <col min="8459" max="8704" width="9.140625" style="13"/>
    <col min="8705" max="8705" width="3.5703125" style="13" customWidth="1"/>
    <col min="8706" max="8706" width="50" style="13" customWidth="1"/>
    <col min="8707" max="8707" width="9.7109375" style="13" customWidth="1"/>
    <col min="8708" max="8708" width="10" style="13" customWidth="1"/>
    <col min="8709" max="8709" width="11.7109375" style="13" customWidth="1"/>
    <col min="8710" max="8711" width="11.85546875" style="13" customWidth="1"/>
    <col min="8712" max="8712" width="15.140625" style="13" customWidth="1"/>
    <col min="8713" max="8713" width="9.140625" style="13"/>
    <col min="8714" max="8714" width="13.140625" style="13" bestFit="1" customWidth="1"/>
    <col min="8715" max="8960" width="9.140625" style="13"/>
    <col min="8961" max="8961" width="3.5703125" style="13" customWidth="1"/>
    <col min="8962" max="8962" width="50" style="13" customWidth="1"/>
    <col min="8963" max="8963" width="9.7109375" style="13" customWidth="1"/>
    <col min="8964" max="8964" width="10" style="13" customWidth="1"/>
    <col min="8965" max="8965" width="11.7109375" style="13" customWidth="1"/>
    <col min="8966" max="8967" width="11.85546875" style="13" customWidth="1"/>
    <col min="8968" max="8968" width="15.140625" style="13" customWidth="1"/>
    <col min="8969" max="8969" width="9.140625" style="13"/>
    <col min="8970" max="8970" width="13.140625" style="13" bestFit="1" customWidth="1"/>
    <col min="8971" max="9216" width="9.140625" style="13"/>
    <col min="9217" max="9217" width="3.5703125" style="13" customWidth="1"/>
    <col min="9218" max="9218" width="50" style="13" customWidth="1"/>
    <col min="9219" max="9219" width="9.7109375" style="13" customWidth="1"/>
    <col min="9220" max="9220" width="10" style="13" customWidth="1"/>
    <col min="9221" max="9221" width="11.7109375" style="13" customWidth="1"/>
    <col min="9222" max="9223" width="11.85546875" style="13" customWidth="1"/>
    <col min="9224" max="9224" width="15.140625" style="13" customWidth="1"/>
    <col min="9225" max="9225" width="9.140625" style="13"/>
    <col min="9226" max="9226" width="13.140625" style="13" bestFit="1" customWidth="1"/>
    <col min="9227" max="9472" width="9.140625" style="13"/>
    <col min="9473" max="9473" width="3.5703125" style="13" customWidth="1"/>
    <col min="9474" max="9474" width="50" style="13" customWidth="1"/>
    <col min="9475" max="9475" width="9.7109375" style="13" customWidth="1"/>
    <col min="9476" max="9476" width="10" style="13" customWidth="1"/>
    <col min="9477" max="9477" width="11.7109375" style="13" customWidth="1"/>
    <col min="9478" max="9479" width="11.85546875" style="13" customWidth="1"/>
    <col min="9480" max="9480" width="15.140625" style="13" customWidth="1"/>
    <col min="9481" max="9481" width="9.140625" style="13"/>
    <col min="9482" max="9482" width="13.140625" style="13" bestFit="1" customWidth="1"/>
    <col min="9483" max="9728" width="9.140625" style="13"/>
    <col min="9729" max="9729" width="3.5703125" style="13" customWidth="1"/>
    <col min="9730" max="9730" width="50" style="13" customWidth="1"/>
    <col min="9731" max="9731" width="9.7109375" style="13" customWidth="1"/>
    <col min="9732" max="9732" width="10" style="13" customWidth="1"/>
    <col min="9733" max="9733" width="11.7109375" style="13" customWidth="1"/>
    <col min="9734" max="9735" width="11.85546875" style="13" customWidth="1"/>
    <col min="9736" max="9736" width="15.140625" style="13" customWidth="1"/>
    <col min="9737" max="9737" width="9.140625" style="13"/>
    <col min="9738" max="9738" width="13.140625" style="13" bestFit="1" customWidth="1"/>
    <col min="9739" max="9984" width="9.140625" style="13"/>
    <col min="9985" max="9985" width="3.5703125" style="13" customWidth="1"/>
    <col min="9986" max="9986" width="50" style="13" customWidth="1"/>
    <col min="9987" max="9987" width="9.7109375" style="13" customWidth="1"/>
    <col min="9988" max="9988" width="10" style="13" customWidth="1"/>
    <col min="9989" max="9989" width="11.7109375" style="13" customWidth="1"/>
    <col min="9990" max="9991" width="11.85546875" style="13" customWidth="1"/>
    <col min="9992" max="9992" width="15.140625" style="13" customWidth="1"/>
    <col min="9993" max="9993" width="9.140625" style="13"/>
    <col min="9994" max="9994" width="13.140625" style="13" bestFit="1" customWidth="1"/>
    <col min="9995" max="10240" width="9.140625" style="13"/>
    <col min="10241" max="10241" width="3.5703125" style="13" customWidth="1"/>
    <col min="10242" max="10242" width="50" style="13" customWidth="1"/>
    <col min="10243" max="10243" width="9.7109375" style="13" customWidth="1"/>
    <col min="10244" max="10244" width="10" style="13" customWidth="1"/>
    <col min="10245" max="10245" width="11.7109375" style="13" customWidth="1"/>
    <col min="10246" max="10247" width="11.85546875" style="13" customWidth="1"/>
    <col min="10248" max="10248" width="15.140625" style="13" customWidth="1"/>
    <col min="10249" max="10249" width="9.140625" style="13"/>
    <col min="10250" max="10250" width="13.140625" style="13" bestFit="1" customWidth="1"/>
    <col min="10251" max="10496" width="9.140625" style="13"/>
    <col min="10497" max="10497" width="3.5703125" style="13" customWidth="1"/>
    <col min="10498" max="10498" width="50" style="13" customWidth="1"/>
    <col min="10499" max="10499" width="9.7109375" style="13" customWidth="1"/>
    <col min="10500" max="10500" width="10" style="13" customWidth="1"/>
    <col min="10501" max="10501" width="11.7109375" style="13" customWidth="1"/>
    <col min="10502" max="10503" width="11.85546875" style="13" customWidth="1"/>
    <col min="10504" max="10504" width="15.140625" style="13" customWidth="1"/>
    <col min="10505" max="10505" width="9.140625" style="13"/>
    <col min="10506" max="10506" width="13.140625" style="13" bestFit="1" customWidth="1"/>
    <col min="10507" max="10752" width="9.140625" style="13"/>
    <col min="10753" max="10753" width="3.5703125" style="13" customWidth="1"/>
    <col min="10754" max="10754" width="50" style="13" customWidth="1"/>
    <col min="10755" max="10755" width="9.7109375" style="13" customWidth="1"/>
    <col min="10756" max="10756" width="10" style="13" customWidth="1"/>
    <col min="10757" max="10757" width="11.7109375" style="13" customWidth="1"/>
    <col min="10758" max="10759" width="11.85546875" style="13" customWidth="1"/>
    <col min="10760" max="10760" width="15.140625" style="13" customWidth="1"/>
    <col min="10761" max="10761" width="9.140625" style="13"/>
    <col min="10762" max="10762" width="13.140625" style="13" bestFit="1" customWidth="1"/>
    <col min="10763" max="11008" width="9.140625" style="13"/>
    <col min="11009" max="11009" width="3.5703125" style="13" customWidth="1"/>
    <col min="11010" max="11010" width="50" style="13" customWidth="1"/>
    <col min="11011" max="11011" width="9.7109375" style="13" customWidth="1"/>
    <col min="11012" max="11012" width="10" style="13" customWidth="1"/>
    <col min="11013" max="11013" width="11.7109375" style="13" customWidth="1"/>
    <col min="11014" max="11015" width="11.85546875" style="13" customWidth="1"/>
    <col min="11016" max="11016" width="15.140625" style="13" customWidth="1"/>
    <col min="11017" max="11017" width="9.140625" style="13"/>
    <col min="11018" max="11018" width="13.140625" style="13" bestFit="1" customWidth="1"/>
    <col min="11019" max="11264" width="9.140625" style="13"/>
    <col min="11265" max="11265" width="3.5703125" style="13" customWidth="1"/>
    <col min="11266" max="11266" width="50" style="13" customWidth="1"/>
    <col min="11267" max="11267" width="9.7109375" style="13" customWidth="1"/>
    <col min="11268" max="11268" width="10" style="13" customWidth="1"/>
    <col min="11269" max="11269" width="11.7109375" style="13" customWidth="1"/>
    <col min="11270" max="11271" width="11.85546875" style="13" customWidth="1"/>
    <col min="11272" max="11272" width="15.140625" style="13" customWidth="1"/>
    <col min="11273" max="11273" width="9.140625" style="13"/>
    <col min="11274" max="11274" width="13.140625" style="13" bestFit="1" customWidth="1"/>
    <col min="11275" max="11520" width="9.140625" style="13"/>
    <col min="11521" max="11521" width="3.5703125" style="13" customWidth="1"/>
    <col min="11522" max="11522" width="50" style="13" customWidth="1"/>
    <col min="11523" max="11523" width="9.7109375" style="13" customWidth="1"/>
    <col min="11524" max="11524" width="10" style="13" customWidth="1"/>
    <col min="11525" max="11525" width="11.7109375" style="13" customWidth="1"/>
    <col min="11526" max="11527" width="11.85546875" style="13" customWidth="1"/>
    <col min="11528" max="11528" width="15.140625" style="13" customWidth="1"/>
    <col min="11529" max="11529" width="9.140625" style="13"/>
    <col min="11530" max="11530" width="13.140625" style="13" bestFit="1" customWidth="1"/>
    <col min="11531" max="11776" width="9.140625" style="13"/>
    <col min="11777" max="11777" width="3.5703125" style="13" customWidth="1"/>
    <col min="11778" max="11778" width="50" style="13" customWidth="1"/>
    <col min="11779" max="11779" width="9.7109375" style="13" customWidth="1"/>
    <col min="11780" max="11780" width="10" style="13" customWidth="1"/>
    <col min="11781" max="11781" width="11.7109375" style="13" customWidth="1"/>
    <col min="11782" max="11783" width="11.85546875" style="13" customWidth="1"/>
    <col min="11784" max="11784" width="15.140625" style="13" customWidth="1"/>
    <col min="11785" max="11785" width="9.140625" style="13"/>
    <col min="11786" max="11786" width="13.140625" style="13" bestFit="1" customWidth="1"/>
    <col min="11787" max="12032" width="9.140625" style="13"/>
    <col min="12033" max="12033" width="3.5703125" style="13" customWidth="1"/>
    <col min="12034" max="12034" width="50" style="13" customWidth="1"/>
    <col min="12035" max="12035" width="9.7109375" style="13" customWidth="1"/>
    <col min="12036" max="12036" width="10" style="13" customWidth="1"/>
    <col min="12037" max="12037" width="11.7109375" style="13" customWidth="1"/>
    <col min="12038" max="12039" width="11.85546875" style="13" customWidth="1"/>
    <col min="12040" max="12040" width="15.140625" style="13" customWidth="1"/>
    <col min="12041" max="12041" width="9.140625" style="13"/>
    <col min="12042" max="12042" width="13.140625" style="13" bestFit="1" customWidth="1"/>
    <col min="12043" max="12288" width="9.140625" style="13"/>
    <col min="12289" max="12289" width="3.5703125" style="13" customWidth="1"/>
    <col min="12290" max="12290" width="50" style="13" customWidth="1"/>
    <col min="12291" max="12291" width="9.7109375" style="13" customWidth="1"/>
    <col min="12292" max="12292" width="10" style="13" customWidth="1"/>
    <col min="12293" max="12293" width="11.7109375" style="13" customWidth="1"/>
    <col min="12294" max="12295" width="11.85546875" style="13" customWidth="1"/>
    <col min="12296" max="12296" width="15.140625" style="13" customWidth="1"/>
    <col min="12297" max="12297" width="9.140625" style="13"/>
    <col min="12298" max="12298" width="13.140625" style="13" bestFit="1" customWidth="1"/>
    <col min="12299" max="12544" width="9.140625" style="13"/>
    <col min="12545" max="12545" width="3.5703125" style="13" customWidth="1"/>
    <col min="12546" max="12546" width="50" style="13" customWidth="1"/>
    <col min="12547" max="12547" width="9.7109375" style="13" customWidth="1"/>
    <col min="12548" max="12548" width="10" style="13" customWidth="1"/>
    <col min="12549" max="12549" width="11.7109375" style="13" customWidth="1"/>
    <col min="12550" max="12551" width="11.85546875" style="13" customWidth="1"/>
    <col min="12552" max="12552" width="15.140625" style="13" customWidth="1"/>
    <col min="12553" max="12553" width="9.140625" style="13"/>
    <col min="12554" max="12554" width="13.140625" style="13" bestFit="1" customWidth="1"/>
    <col min="12555" max="12800" width="9.140625" style="13"/>
    <col min="12801" max="12801" width="3.5703125" style="13" customWidth="1"/>
    <col min="12802" max="12802" width="50" style="13" customWidth="1"/>
    <col min="12803" max="12803" width="9.7109375" style="13" customWidth="1"/>
    <col min="12804" max="12804" width="10" style="13" customWidth="1"/>
    <col min="12805" max="12805" width="11.7109375" style="13" customWidth="1"/>
    <col min="12806" max="12807" width="11.85546875" style="13" customWidth="1"/>
    <col min="12808" max="12808" width="15.140625" style="13" customWidth="1"/>
    <col min="12809" max="12809" width="9.140625" style="13"/>
    <col min="12810" max="12810" width="13.140625" style="13" bestFit="1" customWidth="1"/>
    <col min="12811" max="13056" width="9.140625" style="13"/>
    <col min="13057" max="13057" width="3.5703125" style="13" customWidth="1"/>
    <col min="13058" max="13058" width="50" style="13" customWidth="1"/>
    <col min="13059" max="13059" width="9.7109375" style="13" customWidth="1"/>
    <col min="13060" max="13060" width="10" style="13" customWidth="1"/>
    <col min="13061" max="13061" width="11.7109375" style="13" customWidth="1"/>
    <col min="13062" max="13063" width="11.85546875" style="13" customWidth="1"/>
    <col min="13064" max="13064" width="15.140625" style="13" customWidth="1"/>
    <col min="13065" max="13065" width="9.140625" style="13"/>
    <col min="13066" max="13066" width="13.140625" style="13" bestFit="1" customWidth="1"/>
    <col min="13067" max="13312" width="9.140625" style="13"/>
    <col min="13313" max="13313" width="3.5703125" style="13" customWidth="1"/>
    <col min="13314" max="13314" width="50" style="13" customWidth="1"/>
    <col min="13315" max="13315" width="9.7109375" style="13" customWidth="1"/>
    <col min="13316" max="13316" width="10" style="13" customWidth="1"/>
    <col min="13317" max="13317" width="11.7109375" style="13" customWidth="1"/>
    <col min="13318" max="13319" width="11.85546875" style="13" customWidth="1"/>
    <col min="13320" max="13320" width="15.140625" style="13" customWidth="1"/>
    <col min="13321" max="13321" width="9.140625" style="13"/>
    <col min="13322" max="13322" width="13.140625" style="13" bestFit="1" customWidth="1"/>
    <col min="13323" max="13568" width="9.140625" style="13"/>
    <col min="13569" max="13569" width="3.5703125" style="13" customWidth="1"/>
    <col min="13570" max="13570" width="50" style="13" customWidth="1"/>
    <col min="13571" max="13571" width="9.7109375" style="13" customWidth="1"/>
    <col min="13572" max="13572" width="10" style="13" customWidth="1"/>
    <col min="13573" max="13573" width="11.7109375" style="13" customWidth="1"/>
    <col min="13574" max="13575" width="11.85546875" style="13" customWidth="1"/>
    <col min="13576" max="13576" width="15.140625" style="13" customWidth="1"/>
    <col min="13577" max="13577" width="9.140625" style="13"/>
    <col min="13578" max="13578" width="13.140625" style="13" bestFit="1" customWidth="1"/>
    <col min="13579" max="13824" width="9.140625" style="13"/>
    <col min="13825" max="13825" width="3.5703125" style="13" customWidth="1"/>
    <col min="13826" max="13826" width="50" style="13" customWidth="1"/>
    <col min="13827" max="13827" width="9.7109375" style="13" customWidth="1"/>
    <col min="13828" max="13828" width="10" style="13" customWidth="1"/>
    <col min="13829" max="13829" width="11.7109375" style="13" customWidth="1"/>
    <col min="13830" max="13831" width="11.85546875" style="13" customWidth="1"/>
    <col min="13832" max="13832" width="15.140625" style="13" customWidth="1"/>
    <col min="13833" max="13833" width="9.140625" style="13"/>
    <col min="13834" max="13834" width="13.140625" style="13" bestFit="1" customWidth="1"/>
    <col min="13835" max="14080" width="9.140625" style="13"/>
    <col min="14081" max="14081" width="3.5703125" style="13" customWidth="1"/>
    <col min="14082" max="14082" width="50" style="13" customWidth="1"/>
    <col min="14083" max="14083" width="9.7109375" style="13" customWidth="1"/>
    <col min="14084" max="14084" width="10" style="13" customWidth="1"/>
    <col min="14085" max="14085" width="11.7109375" style="13" customWidth="1"/>
    <col min="14086" max="14087" width="11.85546875" style="13" customWidth="1"/>
    <col min="14088" max="14088" width="15.140625" style="13" customWidth="1"/>
    <col min="14089" max="14089" width="9.140625" style="13"/>
    <col min="14090" max="14090" width="13.140625" style="13" bestFit="1" customWidth="1"/>
    <col min="14091" max="14336" width="9.140625" style="13"/>
    <col min="14337" max="14337" width="3.5703125" style="13" customWidth="1"/>
    <col min="14338" max="14338" width="50" style="13" customWidth="1"/>
    <col min="14339" max="14339" width="9.7109375" style="13" customWidth="1"/>
    <col min="14340" max="14340" width="10" style="13" customWidth="1"/>
    <col min="14341" max="14341" width="11.7109375" style="13" customWidth="1"/>
    <col min="14342" max="14343" width="11.85546875" style="13" customWidth="1"/>
    <col min="14344" max="14344" width="15.140625" style="13" customWidth="1"/>
    <col min="14345" max="14345" width="9.140625" style="13"/>
    <col min="14346" max="14346" width="13.140625" style="13" bestFit="1" customWidth="1"/>
    <col min="14347" max="14592" width="9.140625" style="13"/>
    <col min="14593" max="14593" width="3.5703125" style="13" customWidth="1"/>
    <col min="14594" max="14594" width="50" style="13" customWidth="1"/>
    <col min="14595" max="14595" width="9.7109375" style="13" customWidth="1"/>
    <col min="14596" max="14596" width="10" style="13" customWidth="1"/>
    <col min="14597" max="14597" width="11.7109375" style="13" customWidth="1"/>
    <col min="14598" max="14599" width="11.85546875" style="13" customWidth="1"/>
    <col min="14600" max="14600" width="15.140625" style="13" customWidth="1"/>
    <col min="14601" max="14601" width="9.140625" style="13"/>
    <col min="14602" max="14602" width="13.140625" style="13" bestFit="1" customWidth="1"/>
    <col min="14603" max="14848" width="9.140625" style="13"/>
    <col min="14849" max="14849" width="3.5703125" style="13" customWidth="1"/>
    <col min="14850" max="14850" width="50" style="13" customWidth="1"/>
    <col min="14851" max="14851" width="9.7109375" style="13" customWidth="1"/>
    <col min="14852" max="14852" width="10" style="13" customWidth="1"/>
    <col min="14853" max="14853" width="11.7109375" style="13" customWidth="1"/>
    <col min="14854" max="14855" width="11.85546875" style="13" customWidth="1"/>
    <col min="14856" max="14856" width="15.140625" style="13" customWidth="1"/>
    <col min="14857" max="14857" width="9.140625" style="13"/>
    <col min="14858" max="14858" width="13.140625" style="13" bestFit="1" customWidth="1"/>
    <col min="14859" max="15104" width="9.140625" style="13"/>
    <col min="15105" max="15105" width="3.5703125" style="13" customWidth="1"/>
    <col min="15106" max="15106" width="50" style="13" customWidth="1"/>
    <col min="15107" max="15107" width="9.7109375" style="13" customWidth="1"/>
    <col min="15108" max="15108" width="10" style="13" customWidth="1"/>
    <col min="15109" max="15109" width="11.7109375" style="13" customWidth="1"/>
    <col min="15110" max="15111" width="11.85546875" style="13" customWidth="1"/>
    <col min="15112" max="15112" width="15.140625" style="13" customWidth="1"/>
    <col min="15113" max="15113" width="9.140625" style="13"/>
    <col min="15114" max="15114" width="13.140625" style="13" bestFit="1" customWidth="1"/>
    <col min="15115" max="15360" width="9.140625" style="13"/>
    <col min="15361" max="15361" width="3.5703125" style="13" customWidth="1"/>
    <col min="15362" max="15362" width="50" style="13" customWidth="1"/>
    <col min="15363" max="15363" width="9.7109375" style="13" customWidth="1"/>
    <col min="15364" max="15364" width="10" style="13" customWidth="1"/>
    <col min="15365" max="15365" width="11.7109375" style="13" customWidth="1"/>
    <col min="15366" max="15367" width="11.85546875" style="13" customWidth="1"/>
    <col min="15368" max="15368" width="15.140625" style="13" customWidth="1"/>
    <col min="15369" max="15369" width="9.140625" style="13"/>
    <col min="15370" max="15370" width="13.140625" style="13" bestFit="1" customWidth="1"/>
    <col min="15371" max="15616" width="9.140625" style="13"/>
    <col min="15617" max="15617" width="3.5703125" style="13" customWidth="1"/>
    <col min="15618" max="15618" width="50" style="13" customWidth="1"/>
    <col min="15619" max="15619" width="9.7109375" style="13" customWidth="1"/>
    <col min="15620" max="15620" width="10" style="13" customWidth="1"/>
    <col min="15621" max="15621" width="11.7109375" style="13" customWidth="1"/>
    <col min="15622" max="15623" width="11.85546875" style="13" customWidth="1"/>
    <col min="15624" max="15624" width="15.140625" style="13" customWidth="1"/>
    <col min="15625" max="15625" width="9.140625" style="13"/>
    <col min="15626" max="15626" width="13.140625" style="13" bestFit="1" customWidth="1"/>
    <col min="15627" max="15872" width="9.140625" style="13"/>
    <col min="15873" max="15873" width="3.5703125" style="13" customWidth="1"/>
    <col min="15874" max="15874" width="50" style="13" customWidth="1"/>
    <col min="15875" max="15875" width="9.7109375" style="13" customWidth="1"/>
    <col min="15876" max="15876" width="10" style="13" customWidth="1"/>
    <col min="15877" max="15877" width="11.7109375" style="13" customWidth="1"/>
    <col min="15878" max="15879" width="11.85546875" style="13" customWidth="1"/>
    <col min="15880" max="15880" width="15.140625" style="13" customWidth="1"/>
    <col min="15881" max="15881" width="9.140625" style="13"/>
    <col min="15882" max="15882" width="13.140625" style="13" bestFit="1" customWidth="1"/>
    <col min="15883" max="16128" width="9.140625" style="13"/>
    <col min="16129" max="16129" width="3.5703125" style="13" customWidth="1"/>
    <col min="16130" max="16130" width="50" style="13" customWidth="1"/>
    <col min="16131" max="16131" width="9.7109375" style="13" customWidth="1"/>
    <col min="16132" max="16132" width="10" style="13" customWidth="1"/>
    <col min="16133" max="16133" width="11.7109375" style="13" customWidth="1"/>
    <col min="16134" max="16135" width="11.85546875" style="13" customWidth="1"/>
    <col min="16136" max="16136" width="15.140625" style="13" customWidth="1"/>
    <col min="16137" max="16137" width="9.140625" style="13"/>
    <col min="16138" max="16138" width="13.140625" style="13" bestFit="1" customWidth="1"/>
    <col min="16139" max="16384" width="9.140625" style="13"/>
  </cols>
  <sheetData>
    <row r="1" spans="1:12" ht="9.75" customHeight="1">
      <c r="A1" s="9"/>
      <c r="B1" s="10"/>
      <c r="C1" s="10"/>
      <c r="D1" s="10"/>
      <c r="E1" s="10"/>
      <c r="F1" s="10"/>
      <c r="G1" s="10"/>
      <c r="H1" s="11"/>
    </row>
    <row r="2" spans="1:12" ht="15" customHeight="1">
      <c r="A2" s="552" t="s">
        <v>599</v>
      </c>
      <c r="B2" s="552"/>
      <c r="C2" s="552"/>
      <c r="D2" s="552"/>
      <c r="E2" s="552"/>
      <c r="F2" s="552"/>
      <c r="G2" s="552"/>
      <c r="H2" s="552"/>
    </row>
    <row r="3" spans="1:12">
      <c r="A3" s="9"/>
      <c r="B3" s="10"/>
      <c r="C3" s="10"/>
      <c r="D3" s="14"/>
      <c r="E3" s="14"/>
      <c r="F3" s="10"/>
      <c r="G3" s="10"/>
      <c r="H3" s="11"/>
    </row>
    <row r="4" spans="1:12" ht="12.75" customHeight="1">
      <c r="A4" s="554" t="s">
        <v>107</v>
      </c>
      <c r="B4" s="554"/>
      <c r="C4" s="554"/>
      <c r="D4" s="554"/>
      <c r="E4" s="554"/>
      <c r="F4" s="554"/>
      <c r="G4" s="554"/>
      <c r="H4" s="554"/>
    </row>
    <row r="5" spans="1:12" ht="12.75" customHeight="1">
      <c r="A5" s="554" t="s">
        <v>319</v>
      </c>
      <c r="B5" s="554"/>
      <c r="C5" s="554"/>
      <c r="D5" s="554"/>
      <c r="E5" s="554"/>
      <c r="F5" s="554"/>
      <c r="G5" s="554"/>
      <c r="H5" s="554"/>
    </row>
    <row r="6" spans="1:12" ht="38.25" customHeight="1">
      <c r="A6" s="554" t="s">
        <v>78</v>
      </c>
      <c r="B6" s="554"/>
      <c r="C6" s="554"/>
      <c r="D6" s="554"/>
      <c r="E6" s="554"/>
      <c r="F6" s="554"/>
      <c r="G6" s="554"/>
      <c r="H6" s="554"/>
    </row>
    <row r="7" spans="1:12" ht="12.75" customHeight="1">
      <c r="A7" s="139"/>
      <c r="B7" s="139"/>
      <c r="C7" s="139"/>
      <c r="D7" s="139"/>
      <c r="E7" s="139"/>
      <c r="F7" s="139"/>
      <c r="G7" s="139"/>
      <c r="H7" s="139"/>
    </row>
    <row r="8" spans="1:12" ht="12.75" customHeight="1">
      <c r="A8" s="9"/>
      <c r="B8" s="70"/>
      <c r="C8" s="70"/>
      <c r="D8" s="14" t="s">
        <v>233</v>
      </c>
      <c r="E8" s="14"/>
      <c r="F8" s="69"/>
      <c r="G8" s="69"/>
      <c r="H8" s="66"/>
    </row>
    <row r="9" spans="1:12" ht="12.75" customHeight="1">
      <c r="A9" s="9"/>
      <c r="B9" s="70"/>
      <c r="C9" s="70"/>
      <c r="D9" s="14"/>
      <c r="E9" s="14"/>
      <c r="F9" s="69"/>
      <c r="G9" s="69"/>
      <c r="H9" s="66"/>
    </row>
    <row r="10" spans="1:12" ht="25.5">
      <c r="A10" s="20" t="s">
        <v>161</v>
      </c>
      <c r="B10" s="51" t="s">
        <v>112</v>
      </c>
      <c r="C10" s="20" t="s">
        <v>113</v>
      </c>
      <c r="D10" s="20" t="s">
        <v>114</v>
      </c>
      <c r="E10" s="20" t="s">
        <v>115</v>
      </c>
      <c r="F10" s="20" t="s">
        <v>137</v>
      </c>
      <c r="G10" s="104" t="s">
        <v>162</v>
      </c>
      <c r="H10" s="21" t="s">
        <v>118</v>
      </c>
      <c r="I10" s="126"/>
      <c r="J10" s="13" t="s">
        <v>562</v>
      </c>
      <c r="K10" s="373" t="s">
        <v>565</v>
      </c>
    </row>
    <row r="11" spans="1:12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44">
        <v>8</v>
      </c>
      <c r="I11" s="126"/>
      <c r="J11" s="13"/>
      <c r="K11" s="373"/>
    </row>
    <row r="12" spans="1:12">
      <c r="A12" s="49">
        <v>1</v>
      </c>
      <c r="B12" s="143" t="s">
        <v>234</v>
      </c>
      <c r="C12" s="51" t="s">
        <v>62</v>
      </c>
      <c r="D12" s="49">
        <v>342000</v>
      </c>
      <c r="E12" s="19"/>
      <c r="F12" s="44"/>
      <c r="G12" s="144"/>
      <c r="H12" s="207">
        <f>SUM(H13:H43)</f>
        <v>1203190.9999999492</v>
      </c>
      <c r="I12" s="13"/>
      <c r="J12" s="377">
        <v>765981.4</v>
      </c>
      <c r="K12" s="382">
        <v>1534.18</v>
      </c>
      <c r="L12" s="331"/>
    </row>
    <row r="13" spans="1:12">
      <c r="A13" s="19"/>
      <c r="B13" s="328" t="s">
        <v>320</v>
      </c>
      <c r="C13" s="51"/>
      <c r="D13" s="49"/>
      <c r="E13" s="19" t="s">
        <v>167</v>
      </c>
      <c r="F13" s="44">
        <v>600</v>
      </c>
      <c r="G13" s="214">
        <v>52.17</v>
      </c>
      <c r="H13" s="57">
        <f>F13*G13</f>
        <v>31302</v>
      </c>
      <c r="I13" s="13"/>
      <c r="J13" s="13"/>
      <c r="K13" s="13"/>
      <c r="L13" s="331"/>
    </row>
    <row r="14" spans="1:12">
      <c r="A14" s="19"/>
      <c r="B14" s="328" t="s">
        <v>321</v>
      </c>
      <c r="C14" s="51"/>
      <c r="D14" s="49"/>
      <c r="E14" s="19" t="s">
        <v>167</v>
      </c>
      <c r="F14" s="44">
        <v>100</v>
      </c>
      <c r="G14" s="214">
        <v>53.33</v>
      </c>
      <c r="H14" s="57">
        <f t="shared" ref="H14:H43" si="0">F14*G14</f>
        <v>5333</v>
      </c>
      <c r="I14" s="13"/>
      <c r="J14" s="13"/>
      <c r="K14" s="13"/>
      <c r="L14" s="331"/>
    </row>
    <row r="15" spans="1:12">
      <c r="A15" s="19"/>
      <c r="B15" s="328" t="s">
        <v>322</v>
      </c>
      <c r="C15" s="51"/>
      <c r="D15" s="49"/>
      <c r="E15" s="19" t="s">
        <v>167</v>
      </c>
      <c r="F15" s="44">
        <v>25</v>
      </c>
      <c r="G15" s="214">
        <v>45.1</v>
      </c>
      <c r="H15" s="57">
        <f t="shared" si="0"/>
        <v>1127.5</v>
      </c>
      <c r="I15" s="13"/>
      <c r="J15" s="13"/>
      <c r="K15" s="13"/>
      <c r="L15" s="331"/>
    </row>
    <row r="16" spans="1:12">
      <c r="A16" s="19"/>
      <c r="B16" s="328" t="s">
        <v>323</v>
      </c>
      <c r="C16" s="51"/>
      <c r="D16" s="49"/>
      <c r="E16" s="19" t="s">
        <v>167</v>
      </c>
      <c r="F16" s="44">
        <v>20</v>
      </c>
      <c r="G16" s="214">
        <v>85.22</v>
      </c>
      <c r="H16" s="57">
        <f t="shared" si="0"/>
        <v>1704.4</v>
      </c>
      <c r="I16" s="13"/>
      <c r="J16" s="13"/>
      <c r="K16" s="13"/>
      <c r="L16" s="331"/>
    </row>
    <row r="17" spans="1:12">
      <c r="A17" s="19"/>
      <c r="B17" s="328" t="s">
        <v>324</v>
      </c>
      <c r="C17" s="51"/>
      <c r="D17" s="49"/>
      <c r="E17" s="19" t="s">
        <v>167</v>
      </c>
      <c r="F17" s="44">
        <v>150</v>
      </c>
      <c r="G17" s="214">
        <v>55.65</v>
      </c>
      <c r="H17" s="57">
        <f t="shared" si="0"/>
        <v>8347.5</v>
      </c>
      <c r="I17" s="13"/>
      <c r="J17" s="13"/>
      <c r="K17" s="13"/>
      <c r="L17" s="331"/>
    </row>
    <row r="18" spans="1:12">
      <c r="A18" s="19"/>
      <c r="B18" s="328" t="s">
        <v>325</v>
      </c>
      <c r="C18" s="51"/>
      <c r="D18" s="49"/>
      <c r="E18" s="19" t="s">
        <v>167</v>
      </c>
      <c r="F18" s="44">
        <v>80</v>
      </c>
      <c r="G18" s="214">
        <v>52.17</v>
      </c>
      <c r="H18" s="57">
        <f t="shared" si="0"/>
        <v>4173.6000000000004</v>
      </c>
      <c r="I18" s="13"/>
      <c r="J18" s="13"/>
      <c r="K18" s="13"/>
      <c r="L18" s="331"/>
    </row>
    <row r="19" spans="1:12" ht="38.25">
      <c r="A19" s="19"/>
      <c r="B19" s="325" t="s">
        <v>529</v>
      </c>
      <c r="C19" s="51"/>
      <c r="D19" s="49"/>
      <c r="E19" s="19" t="s">
        <v>167</v>
      </c>
      <c r="F19" s="44">
        <v>80</v>
      </c>
      <c r="G19" s="214">
        <v>165.31</v>
      </c>
      <c r="H19" s="57">
        <f t="shared" si="0"/>
        <v>13224.8</v>
      </c>
      <c r="I19" s="13"/>
      <c r="J19" s="13"/>
      <c r="K19" s="13"/>
      <c r="L19" s="331"/>
    </row>
    <row r="20" spans="1:12">
      <c r="A20" s="19"/>
      <c r="B20" s="328" t="s">
        <v>540</v>
      </c>
      <c r="C20" s="51"/>
      <c r="D20" s="49"/>
      <c r="E20" s="19" t="s">
        <v>167</v>
      </c>
      <c r="F20" s="44">
        <v>16</v>
      </c>
      <c r="G20" s="214">
        <v>168.11</v>
      </c>
      <c r="H20" s="57">
        <f t="shared" si="0"/>
        <v>2689.76</v>
      </c>
      <c r="I20" s="13"/>
      <c r="J20" s="13"/>
      <c r="K20" s="13"/>
      <c r="L20" s="331"/>
    </row>
    <row r="21" spans="1:12">
      <c r="A21" s="19"/>
      <c r="B21" s="329" t="s">
        <v>531</v>
      </c>
      <c r="C21" s="51"/>
      <c r="D21" s="49"/>
      <c r="E21" s="19" t="s">
        <v>167</v>
      </c>
      <c r="F21" s="44">
        <v>1800</v>
      </c>
      <c r="G21" s="214">
        <v>220.29</v>
      </c>
      <c r="H21" s="57">
        <f t="shared" si="0"/>
        <v>396522</v>
      </c>
      <c r="I21" s="13"/>
      <c r="J21" s="13"/>
      <c r="K21" s="13"/>
      <c r="L21" s="331"/>
    </row>
    <row r="22" spans="1:12" ht="25.5">
      <c r="A22" s="19"/>
      <c r="B22" s="329" t="s">
        <v>498</v>
      </c>
      <c r="C22" s="51"/>
      <c r="D22" s="49"/>
      <c r="E22" s="19" t="s">
        <v>170</v>
      </c>
      <c r="F22" s="44">
        <v>1200</v>
      </c>
      <c r="G22" s="214">
        <v>139.13</v>
      </c>
      <c r="H22" s="57">
        <f t="shared" si="0"/>
        <v>166956</v>
      </c>
      <c r="I22" s="13"/>
      <c r="J22" s="13"/>
      <c r="K22" s="13"/>
      <c r="L22" s="331"/>
    </row>
    <row r="23" spans="1:12">
      <c r="A23" s="19"/>
      <c r="B23" s="328" t="s">
        <v>541</v>
      </c>
      <c r="C23" s="51"/>
      <c r="D23" s="49"/>
      <c r="E23" s="19" t="s">
        <v>167</v>
      </c>
      <c r="F23" s="44">
        <v>400</v>
      </c>
      <c r="G23" s="214">
        <v>359.41</v>
      </c>
      <c r="H23" s="57">
        <f t="shared" si="0"/>
        <v>143764</v>
      </c>
      <c r="I23" s="13"/>
      <c r="J23" s="13"/>
      <c r="K23" s="13"/>
      <c r="L23" s="331"/>
    </row>
    <row r="24" spans="1:12">
      <c r="A24" s="19"/>
      <c r="B24" s="328" t="s">
        <v>526</v>
      </c>
      <c r="C24" s="51"/>
      <c r="D24" s="49"/>
      <c r="E24" s="19" t="s">
        <v>167</v>
      </c>
      <c r="F24" s="44">
        <v>170</v>
      </c>
      <c r="G24" s="214">
        <v>380.28</v>
      </c>
      <c r="H24" s="57">
        <f t="shared" si="0"/>
        <v>64647.6</v>
      </c>
      <c r="I24" s="13"/>
      <c r="J24" s="13"/>
      <c r="K24" s="13"/>
      <c r="L24" s="331"/>
    </row>
    <row r="25" spans="1:12">
      <c r="A25" s="19"/>
      <c r="B25" s="328" t="s">
        <v>542</v>
      </c>
      <c r="C25" s="51"/>
      <c r="D25" s="49"/>
      <c r="E25" s="19" t="s">
        <v>167</v>
      </c>
      <c r="F25" s="44">
        <v>45</v>
      </c>
      <c r="G25" s="108">
        <v>301.44</v>
      </c>
      <c r="H25" s="57">
        <f t="shared" si="0"/>
        <v>13564.8</v>
      </c>
      <c r="I25" s="13"/>
      <c r="J25" s="13"/>
      <c r="K25" s="13"/>
      <c r="L25" s="332"/>
    </row>
    <row r="26" spans="1:12">
      <c r="A26" s="19"/>
      <c r="B26" s="328" t="s">
        <v>527</v>
      </c>
      <c r="C26" s="51"/>
      <c r="D26" s="49"/>
      <c r="E26" s="19" t="s">
        <v>167</v>
      </c>
      <c r="F26" s="44">
        <v>320</v>
      </c>
      <c r="G26" s="214">
        <v>394.2</v>
      </c>
      <c r="H26" s="57">
        <f t="shared" si="0"/>
        <v>126144</v>
      </c>
      <c r="I26" s="13"/>
      <c r="J26" s="13"/>
      <c r="K26" s="13"/>
      <c r="L26" s="332"/>
    </row>
    <row r="27" spans="1:12">
      <c r="A27" s="19"/>
      <c r="B27" s="328" t="s">
        <v>543</v>
      </c>
      <c r="C27" s="51"/>
      <c r="D27" s="49"/>
      <c r="E27" s="19" t="s">
        <v>170</v>
      </c>
      <c r="F27" s="44">
        <v>30</v>
      </c>
      <c r="G27" s="214">
        <v>115.94</v>
      </c>
      <c r="H27" s="57">
        <f t="shared" si="0"/>
        <v>3478.2</v>
      </c>
      <c r="I27" s="13"/>
      <c r="J27" s="13"/>
      <c r="K27" s="13"/>
      <c r="L27" s="331"/>
    </row>
    <row r="28" spans="1:12">
      <c r="A28" s="19"/>
      <c r="B28" s="328" t="s">
        <v>544</v>
      </c>
      <c r="C28" s="51"/>
      <c r="D28" s="49"/>
      <c r="E28" s="19" t="s">
        <v>170</v>
      </c>
      <c r="F28" s="44">
        <v>200</v>
      </c>
      <c r="G28" s="214">
        <v>164.75</v>
      </c>
      <c r="H28" s="57">
        <f t="shared" si="0"/>
        <v>32950</v>
      </c>
      <c r="I28" s="13"/>
      <c r="J28" s="13"/>
      <c r="K28" s="13"/>
      <c r="L28" s="331"/>
    </row>
    <row r="29" spans="1:12">
      <c r="A29" s="19"/>
      <c r="B29" s="328" t="s">
        <v>545</v>
      </c>
      <c r="C29" s="51"/>
      <c r="D29" s="49"/>
      <c r="E29" s="19" t="s">
        <v>167</v>
      </c>
      <c r="F29" s="44">
        <v>97.989516421000005</v>
      </c>
      <c r="G29" s="108">
        <v>524.63</v>
      </c>
      <c r="H29" s="57">
        <f t="shared" si="0"/>
        <v>51408.239999949234</v>
      </c>
      <c r="I29" s="13"/>
      <c r="J29" s="13"/>
      <c r="K29" s="13"/>
      <c r="L29" s="332"/>
    </row>
    <row r="30" spans="1:12">
      <c r="A30" s="19"/>
      <c r="B30" s="328" t="s">
        <v>326</v>
      </c>
      <c r="C30" s="51"/>
      <c r="D30" s="49"/>
      <c r="E30" s="19" t="s">
        <v>167</v>
      </c>
      <c r="F30" s="44">
        <v>50</v>
      </c>
      <c r="G30" s="214">
        <v>614.48</v>
      </c>
      <c r="H30" s="57">
        <f t="shared" si="0"/>
        <v>30724</v>
      </c>
      <c r="I30" s="13"/>
      <c r="J30" s="13"/>
      <c r="K30" s="13"/>
      <c r="L30" s="331"/>
    </row>
    <row r="31" spans="1:12">
      <c r="A31" s="19"/>
      <c r="B31" s="328" t="s">
        <v>546</v>
      </c>
      <c r="C31" s="51"/>
      <c r="D31" s="49"/>
      <c r="E31" s="19" t="s">
        <v>167</v>
      </c>
      <c r="F31" s="44">
        <v>190</v>
      </c>
      <c r="G31" s="214">
        <v>289.85000000000002</v>
      </c>
      <c r="H31" s="57">
        <f t="shared" si="0"/>
        <v>55071.500000000007</v>
      </c>
      <c r="I31" s="13"/>
      <c r="J31" s="13"/>
      <c r="K31" s="13"/>
      <c r="L31" s="331"/>
    </row>
    <row r="32" spans="1:12">
      <c r="A32" s="19"/>
      <c r="B32" s="328" t="s">
        <v>327</v>
      </c>
      <c r="C32" s="51"/>
      <c r="D32" s="49"/>
      <c r="E32" s="19" t="s">
        <v>167</v>
      </c>
      <c r="F32" s="44">
        <v>10</v>
      </c>
      <c r="G32" s="108">
        <v>718.83</v>
      </c>
      <c r="H32" s="57">
        <f t="shared" si="0"/>
        <v>7188.3</v>
      </c>
      <c r="I32" s="13"/>
      <c r="J32" s="13"/>
      <c r="K32" s="13"/>
      <c r="L32" s="332"/>
    </row>
    <row r="33" spans="1:15">
      <c r="A33" s="19"/>
      <c r="B33" s="328" t="s">
        <v>328</v>
      </c>
      <c r="C33" s="51"/>
      <c r="D33" s="49"/>
      <c r="E33" s="19" t="s">
        <v>170</v>
      </c>
      <c r="F33" s="44">
        <v>30</v>
      </c>
      <c r="G33" s="214">
        <v>185.34</v>
      </c>
      <c r="H33" s="57">
        <f t="shared" si="0"/>
        <v>5560.2</v>
      </c>
      <c r="I33" s="13"/>
      <c r="J33" s="13"/>
      <c r="K33" s="13"/>
      <c r="L33" s="331"/>
    </row>
    <row r="34" spans="1:15">
      <c r="A34" s="19"/>
      <c r="B34" s="328" t="s">
        <v>547</v>
      </c>
      <c r="C34" s="51"/>
      <c r="D34" s="49"/>
      <c r="E34" s="19" t="s">
        <v>168</v>
      </c>
      <c r="F34" s="44">
        <v>40</v>
      </c>
      <c r="G34" s="215">
        <v>10.67</v>
      </c>
      <c r="H34" s="57">
        <f t="shared" si="0"/>
        <v>426.8</v>
      </c>
      <c r="I34" s="13"/>
      <c r="J34" s="13"/>
      <c r="K34" s="13"/>
      <c r="L34" s="331"/>
    </row>
    <row r="35" spans="1:15" ht="60">
      <c r="A35" s="19"/>
      <c r="B35" s="330" t="s">
        <v>538</v>
      </c>
      <c r="C35" s="51"/>
      <c r="D35" s="49"/>
      <c r="E35" s="19" t="s">
        <v>167</v>
      </c>
      <c r="F35" s="44">
        <v>19</v>
      </c>
      <c r="G35" s="214">
        <v>90.43</v>
      </c>
      <c r="H35" s="57">
        <f t="shared" si="0"/>
        <v>1718.17</v>
      </c>
      <c r="I35" s="13"/>
      <c r="J35" s="13"/>
      <c r="K35" s="13"/>
      <c r="L35" s="331"/>
    </row>
    <row r="36" spans="1:15">
      <c r="A36" s="19"/>
      <c r="B36" s="328" t="s">
        <v>329</v>
      </c>
      <c r="C36" s="51"/>
      <c r="D36" s="49"/>
      <c r="E36" s="19" t="s">
        <v>167</v>
      </c>
      <c r="F36" s="44">
        <v>4</v>
      </c>
      <c r="G36" s="214">
        <v>222.6</v>
      </c>
      <c r="H36" s="57">
        <f t="shared" si="0"/>
        <v>890.4</v>
      </c>
      <c r="I36" s="13"/>
      <c r="J36" s="13"/>
      <c r="K36" s="13"/>
      <c r="L36" s="331"/>
    </row>
    <row r="37" spans="1:15">
      <c r="A37" s="19"/>
      <c r="B37" s="328" t="s">
        <v>330</v>
      </c>
      <c r="C37" s="51"/>
      <c r="D37" s="49"/>
      <c r="E37" s="19" t="s">
        <v>167</v>
      </c>
      <c r="F37" s="44">
        <v>5</v>
      </c>
      <c r="G37" s="214">
        <v>606.37</v>
      </c>
      <c r="H37" s="57">
        <f t="shared" si="0"/>
        <v>3031.85</v>
      </c>
      <c r="I37" s="13"/>
      <c r="J37" s="13"/>
      <c r="K37" s="13"/>
      <c r="L37" s="331"/>
    </row>
    <row r="38" spans="1:15">
      <c r="A38" s="19"/>
      <c r="B38" s="328" t="s">
        <v>331</v>
      </c>
      <c r="C38" s="51"/>
      <c r="D38" s="49"/>
      <c r="E38" s="19" t="s">
        <v>167</v>
      </c>
      <c r="F38" s="44">
        <v>10</v>
      </c>
      <c r="G38" s="214">
        <v>1043.46</v>
      </c>
      <c r="H38" s="57">
        <f t="shared" si="0"/>
        <v>10434.6</v>
      </c>
      <c r="I38" s="13"/>
      <c r="J38" s="13"/>
      <c r="K38" s="13"/>
      <c r="L38" s="331"/>
    </row>
    <row r="39" spans="1:15">
      <c r="A39" s="19"/>
      <c r="B39" s="328" t="s">
        <v>177</v>
      </c>
      <c r="C39" s="51"/>
      <c r="D39" s="49"/>
      <c r="E39" s="19" t="s">
        <v>167</v>
      </c>
      <c r="F39" s="44">
        <v>5</v>
      </c>
      <c r="G39" s="214">
        <v>617.96</v>
      </c>
      <c r="H39" s="57">
        <f t="shared" si="0"/>
        <v>3089.8</v>
      </c>
      <c r="I39" s="13"/>
      <c r="J39" s="13"/>
      <c r="K39" s="13"/>
      <c r="L39" s="331"/>
    </row>
    <row r="40" spans="1:15">
      <c r="A40" s="19"/>
      <c r="B40" s="328" t="s">
        <v>332</v>
      </c>
      <c r="C40" s="51"/>
      <c r="D40" s="49"/>
      <c r="E40" s="19" t="s">
        <v>167</v>
      </c>
      <c r="F40" s="44">
        <v>7</v>
      </c>
      <c r="G40" s="214">
        <v>1855.04</v>
      </c>
      <c r="H40" s="57">
        <f t="shared" si="0"/>
        <v>12985.279999999999</v>
      </c>
      <c r="I40" s="13"/>
      <c r="J40" s="13"/>
      <c r="K40" s="13"/>
      <c r="L40" s="331"/>
    </row>
    <row r="41" spans="1:15">
      <c r="A41" s="19"/>
      <c r="B41" s="328" t="s">
        <v>539</v>
      </c>
      <c r="C41" s="51"/>
      <c r="D41" s="49"/>
      <c r="E41" s="19" t="s">
        <v>167</v>
      </c>
      <c r="F41" s="44">
        <v>5</v>
      </c>
      <c r="G41" s="214">
        <v>313.04000000000002</v>
      </c>
      <c r="H41" s="57">
        <f t="shared" si="0"/>
        <v>1565.2</v>
      </c>
      <c r="I41" s="13"/>
      <c r="J41" s="13"/>
      <c r="K41" s="13"/>
      <c r="L41" s="331"/>
    </row>
    <row r="42" spans="1:15">
      <c r="A42" s="19"/>
      <c r="B42" s="328" t="s">
        <v>548</v>
      </c>
      <c r="C42" s="51"/>
      <c r="D42" s="49"/>
      <c r="E42" s="19" t="s">
        <v>167</v>
      </c>
      <c r="F42" s="44">
        <v>1</v>
      </c>
      <c r="G42" s="214">
        <v>3014.44</v>
      </c>
      <c r="H42" s="57">
        <f t="shared" si="0"/>
        <v>3014.44</v>
      </c>
      <c r="I42" s="13"/>
      <c r="J42" s="13"/>
      <c r="K42" s="13"/>
      <c r="L42" s="331"/>
    </row>
    <row r="43" spans="1:15">
      <c r="A43" s="19"/>
      <c r="B43" s="328" t="s">
        <v>549</v>
      </c>
      <c r="C43" s="51"/>
      <c r="D43" s="49"/>
      <c r="E43" s="19" t="s">
        <v>167</v>
      </c>
      <c r="F43" s="44">
        <v>6</v>
      </c>
      <c r="G43" s="214">
        <v>25.51</v>
      </c>
      <c r="H43" s="57">
        <f t="shared" si="0"/>
        <v>153.06</v>
      </c>
      <c r="I43" s="13"/>
      <c r="J43" s="13"/>
      <c r="K43" s="13"/>
      <c r="L43" s="331"/>
    </row>
    <row r="44" spans="1:15">
      <c r="A44" s="58"/>
      <c r="B44" s="85" t="s">
        <v>122</v>
      </c>
      <c r="C44" s="152"/>
      <c r="D44" s="86"/>
      <c r="E44" s="58"/>
      <c r="F44" s="87"/>
      <c r="G44" s="87"/>
      <c r="H44" s="153">
        <f>H12</f>
        <v>1203190.9999999492</v>
      </c>
      <c r="I44" s="154"/>
      <c r="J44" s="103"/>
      <c r="K44" s="103"/>
      <c r="L44" s="103"/>
      <c r="M44" s="103"/>
      <c r="N44" s="103"/>
      <c r="O44" s="103"/>
    </row>
    <row r="45" spans="1:15" s="68" customFormat="1">
      <c r="A45" s="9"/>
      <c r="B45" s="155"/>
      <c r="C45" s="155"/>
      <c r="D45" s="93"/>
      <c r="E45" s="9"/>
      <c r="F45" s="94"/>
      <c r="G45" s="94"/>
      <c r="H45" s="156"/>
      <c r="I45" s="67"/>
      <c r="J45" s="67"/>
      <c r="K45" s="67"/>
    </row>
    <row r="47" spans="1:15">
      <c r="B47" s="157" t="s">
        <v>276</v>
      </c>
      <c r="H47" s="158">
        <f>H44</f>
        <v>1203190.9999999492</v>
      </c>
    </row>
    <row r="51" spans="1:8">
      <c r="A51" s="13" t="s">
        <v>519</v>
      </c>
      <c r="H51" s="138" t="s">
        <v>3</v>
      </c>
    </row>
  </sheetData>
  <mergeCells count="4">
    <mergeCell ref="A2:H2"/>
    <mergeCell ref="A4:H4"/>
    <mergeCell ref="A5:H5"/>
    <mergeCell ref="A6:H6"/>
  </mergeCells>
  <pageMargins left="0.7" right="0.7" top="0.75" bottom="0.75" header="0.3" footer="0.3"/>
  <pageSetup paperSize="9" scale="70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7"/>
  <sheetViews>
    <sheetView view="pageBreakPreview" zoomScaleNormal="100" zoomScaleSheetLayoutView="100" workbookViewId="0">
      <selection activeCell="J12" sqref="J12"/>
    </sheetView>
  </sheetViews>
  <sheetFormatPr defaultRowHeight="12.75"/>
  <cols>
    <col min="1" max="1" width="3.5703125" style="13" customWidth="1"/>
    <col min="2" max="2" width="50" style="13" customWidth="1"/>
    <col min="3" max="3" width="9.7109375" style="13" customWidth="1"/>
    <col min="4" max="4" width="10" style="13" customWidth="1"/>
    <col min="5" max="5" width="11.7109375" style="13" customWidth="1"/>
    <col min="6" max="7" width="11.85546875" style="137" customWidth="1"/>
    <col min="8" max="8" width="15.140625" style="138" customWidth="1"/>
    <col min="9" max="9" width="9.140625" style="12"/>
    <col min="10" max="10" width="11.28515625" style="12" bestFit="1" customWidth="1"/>
    <col min="11" max="11" width="9.140625" style="12"/>
    <col min="12" max="256" width="9.140625" style="13"/>
    <col min="257" max="257" width="3.5703125" style="13" customWidth="1"/>
    <col min="258" max="258" width="50" style="13" customWidth="1"/>
    <col min="259" max="259" width="9.7109375" style="13" customWidth="1"/>
    <col min="260" max="260" width="10" style="13" customWidth="1"/>
    <col min="261" max="261" width="11.7109375" style="13" customWidth="1"/>
    <col min="262" max="263" width="11.85546875" style="13" customWidth="1"/>
    <col min="264" max="264" width="15.140625" style="13" customWidth="1"/>
    <col min="265" max="265" width="9.140625" style="13"/>
    <col min="266" max="266" width="10.85546875" style="13" bestFit="1" customWidth="1"/>
    <col min="267" max="512" width="9.140625" style="13"/>
    <col min="513" max="513" width="3.5703125" style="13" customWidth="1"/>
    <col min="514" max="514" width="50" style="13" customWidth="1"/>
    <col min="515" max="515" width="9.7109375" style="13" customWidth="1"/>
    <col min="516" max="516" width="10" style="13" customWidth="1"/>
    <col min="517" max="517" width="11.7109375" style="13" customWidth="1"/>
    <col min="518" max="519" width="11.85546875" style="13" customWidth="1"/>
    <col min="520" max="520" width="15.140625" style="13" customWidth="1"/>
    <col min="521" max="521" width="9.140625" style="13"/>
    <col min="522" max="522" width="10.85546875" style="13" bestFit="1" customWidth="1"/>
    <col min="523" max="768" width="9.140625" style="13"/>
    <col min="769" max="769" width="3.5703125" style="13" customWidth="1"/>
    <col min="770" max="770" width="50" style="13" customWidth="1"/>
    <col min="771" max="771" width="9.7109375" style="13" customWidth="1"/>
    <col min="772" max="772" width="10" style="13" customWidth="1"/>
    <col min="773" max="773" width="11.7109375" style="13" customWidth="1"/>
    <col min="774" max="775" width="11.85546875" style="13" customWidth="1"/>
    <col min="776" max="776" width="15.140625" style="13" customWidth="1"/>
    <col min="777" max="777" width="9.140625" style="13"/>
    <col min="778" max="778" width="10.85546875" style="13" bestFit="1" customWidth="1"/>
    <col min="779" max="1024" width="9.140625" style="13"/>
    <col min="1025" max="1025" width="3.5703125" style="13" customWidth="1"/>
    <col min="1026" max="1026" width="50" style="13" customWidth="1"/>
    <col min="1027" max="1027" width="9.7109375" style="13" customWidth="1"/>
    <col min="1028" max="1028" width="10" style="13" customWidth="1"/>
    <col min="1029" max="1029" width="11.7109375" style="13" customWidth="1"/>
    <col min="1030" max="1031" width="11.85546875" style="13" customWidth="1"/>
    <col min="1032" max="1032" width="15.140625" style="13" customWidth="1"/>
    <col min="1033" max="1033" width="9.140625" style="13"/>
    <col min="1034" max="1034" width="10.85546875" style="13" bestFit="1" customWidth="1"/>
    <col min="1035" max="1280" width="9.140625" style="13"/>
    <col min="1281" max="1281" width="3.5703125" style="13" customWidth="1"/>
    <col min="1282" max="1282" width="50" style="13" customWidth="1"/>
    <col min="1283" max="1283" width="9.7109375" style="13" customWidth="1"/>
    <col min="1284" max="1284" width="10" style="13" customWidth="1"/>
    <col min="1285" max="1285" width="11.7109375" style="13" customWidth="1"/>
    <col min="1286" max="1287" width="11.85546875" style="13" customWidth="1"/>
    <col min="1288" max="1288" width="15.140625" style="13" customWidth="1"/>
    <col min="1289" max="1289" width="9.140625" style="13"/>
    <col min="1290" max="1290" width="10.85546875" style="13" bestFit="1" customWidth="1"/>
    <col min="1291" max="1536" width="9.140625" style="13"/>
    <col min="1537" max="1537" width="3.5703125" style="13" customWidth="1"/>
    <col min="1538" max="1538" width="50" style="13" customWidth="1"/>
    <col min="1539" max="1539" width="9.7109375" style="13" customWidth="1"/>
    <col min="1540" max="1540" width="10" style="13" customWidth="1"/>
    <col min="1541" max="1541" width="11.7109375" style="13" customWidth="1"/>
    <col min="1542" max="1543" width="11.85546875" style="13" customWidth="1"/>
    <col min="1544" max="1544" width="15.140625" style="13" customWidth="1"/>
    <col min="1545" max="1545" width="9.140625" style="13"/>
    <col min="1546" max="1546" width="10.85546875" style="13" bestFit="1" customWidth="1"/>
    <col min="1547" max="1792" width="9.140625" style="13"/>
    <col min="1793" max="1793" width="3.5703125" style="13" customWidth="1"/>
    <col min="1794" max="1794" width="50" style="13" customWidth="1"/>
    <col min="1795" max="1795" width="9.7109375" style="13" customWidth="1"/>
    <col min="1796" max="1796" width="10" style="13" customWidth="1"/>
    <col min="1797" max="1797" width="11.7109375" style="13" customWidth="1"/>
    <col min="1798" max="1799" width="11.85546875" style="13" customWidth="1"/>
    <col min="1800" max="1800" width="15.140625" style="13" customWidth="1"/>
    <col min="1801" max="1801" width="9.140625" style="13"/>
    <col min="1802" max="1802" width="10.85546875" style="13" bestFit="1" customWidth="1"/>
    <col min="1803" max="2048" width="9.140625" style="13"/>
    <col min="2049" max="2049" width="3.5703125" style="13" customWidth="1"/>
    <col min="2050" max="2050" width="50" style="13" customWidth="1"/>
    <col min="2051" max="2051" width="9.7109375" style="13" customWidth="1"/>
    <col min="2052" max="2052" width="10" style="13" customWidth="1"/>
    <col min="2053" max="2053" width="11.7109375" style="13" customWidth="1"/>
    <col min="2054" max="2055" width="11.85546875" style="13" customWidth="1"/>
    <col min="2056" max="2056" width="15.140625" style="13" customWidth="1"/>
    <col min="2057" max="2057" width="9.140625" style="13"/>
    <col min="2058" max="2058" width="10.85546875" style="13" bestFit="1" customWidth="1"/>
    <col min="2059" max="2304" width="9.140625" style="13"/>
    <col min="2305" max="2305" width="3.5703125" style="13" customWidth="1"/>
    <col min="2306" max="2306" width="50" style="13" customWidth="1"/>
    <col min="2307" max="2307" width="9.7109375" style="13" customWidth="1"/>
    <col min="2308" max="2308" width="10" style="13" customWidth="1"/>
    <col min="2309" max="2309" width="11.7109375" style="13" customWidth="1"/>
    <col min="2310" max="2311" width="11.85546875" style="13" customWidth="1"/>
    <col min="2312" max="2312" width="15.140625" style="13" customWidth="1"/>
    <col min="2313" max="2313" width="9.140625" style="13"/>
    <col min="2314" max="2314" width="10.85546875" style="13" bestFit="1" customWidth="1"/>
    <col min="2315" max="2560" width="9.140625" style="13"/>
    <col min="2561" max="2561" width="3.5703125" style="13" customWidth="1"/>
    <col min="2562" max="2562" width="50" style="13" customWidth="1"/>
    <col min="2563" max="2563" width="9.7109375" style="13" customWidth="1"/>
    <col min="2564" max="2564" width="10" style="13" customWidth="1"/>
    <col min="2565" max="2565" width="11.7109375" style="13" customWidth="1"/>
    <col min="2566" max="2567" width="11.85546875" style="13" customWidth="1"/>
    <col min="2568" max="2568" width="15.140625" style="13" customWidth="1"/>
    <col min="2569" max="2569" width="9.140625" style="13"/>
    <col min="2570" max="2570" width="10.85546875" style="13" bestFit="1" customWidth="1"/>
    <col min="2571" max="2816" width="9.140625" style="13"/>
    <col min="2817" max="2817" width="3.5703125" style="13" customWidth="1"/>
    <col min="2818" max="2818" width="50" style="13" customWidth="1"/>
    <col min="2819" max="2819" width="9.7109375" style="13" customWidth="1"/>
    <col min="2820" max="2820" width="10" style="13" customWidth="1"/>
    <col min="2821" max="2821" width="11.7109375" style="13" customWidth="1"/>
    <col min="2822" max="2823" width="11.85546875" style="13" customWidth="1"/>
    <col min="2824" max="2824" width="15.140625" style="13" customWidth="1"/>
    <col min="2825" max="2825" width="9.140625" style="13"/>
    <col min="2826" max="2826" width="10.85546875" style="13" bestFit="1" customWidth="1"/>
    <col min="2827" max="3072" width="9.140625" style="13"/>
    <col min="3073" max="3073" width="3.5703125" style="13" customWidth="1"/>
    <col min="3074" max="3074" width="50" style="13" customWidth="1"/>
    <col min="3075" max="3075" width="9.7109375" style="13" customWidth="1"/>
    <col min="3076" max="3076" width="10" style="13" customWidth="1"/>
    <col min="3077" max="3077" width="11.7109375" style="13" customWidth="1"/>
    <col min="3078" max="3079" width="11.85546875" style="13" customWidth="1"/>
    <col min="3080" max="3080" width="15.140625" style="13" customWidth="1"/>
    <col min="3081" max="3081" width="9.140625" style="13"/>
    <col min="3082" max="3082" width="10.85546875" style="13" bestFit="1" customWidth="1"/>
    <col min="3083" max="3328" width="9.140625" style="13"/>
    <col min="3329" max="3329" width="3.5703125" style="13" customWidth="1"/>
    <col min="3330" max="3330" width="50" style="13" customWidth="1"/>
    <col min="3331" max="3331" width="9.7109375" style="13" customWidth="1"/>
    <col min="3332" max="3332" width="10" style="13" customWidth="1"/>
    <col min="3333" max="3333" width="11.7109375" style="13" customWidth="1"/>
    <col min="3334" max="3335" width="11.85546875" style="13" customWidth="1"/>
    <col min="3336" max="3336" width="15.140625" style="13" customWidth="1"/>
    <col min="3337" max="3337" width="9.140625" style="13"/>
    <col min="3338" max="3338" width="10.85546875" style="13" bestFit="1" customWidth="1"/>
    <col min="3339" max="3584" width="9.140625" style="13"/>
    <col min="3585" max="3585" width="3.5703125" style="13" customWidth="1"/>
    <col min="3586" max="3586" width="50" style="13" customWidth="1"/>
    <col min="3587" max="3587" width="9.7109375" style="13" customWidth="1"/>
    <col min="3588" max="3588" width="10" style="13" customWidth="1"/>
    <col min="3589" max="3589" width="11.7109375" style="13" customWidth="1"/>
    <col min="3590" max="3591" width="11.85546875" style="13" customWidth="1"/>
    <col min="3592" max="3592" width="15.140625" style="13" customWidth="1"/>
    <col min="3593" max="3593" width="9.140625" style="13"/>
    <col min="3594" max="3594" width="10.85546875" style="13" bestFit="1" customWidth="1"/>
    <col min="3595" max="3840" width="9.140625" style="13"/>
    <col min="3841" max="3841" width="3.5703125" style="13" customWidth="1"/>
    <col min="3842" max="3842" width="50" style="13" customWidth="1"/>
    <col min="3843" max="3843" width="9.7109375" style="13" customWidth="1"/>
    <col min="3844" max="3844" width="10" style="13" customWidth="1"/>
    <col min="3845" max="3845" width="11.7109375" style="13" customWidth="1"/>
    <col min="3846" max="3847" width="11.85546875" style="13" customWidth="1"/>
    <col min="3848" max="3848" width="15.140625" style="13" customWidth="1"/>
    <col min="3849" max="3849" width="9.140625" style="13"/>
    <col min="3850" max="3850" width="10.85546875" style="13" bestFit="1" customWidth="1"/>
    <col min="3851" max="4096" width="9.140625" style="13"/>
    <col min="4097" max="4097" width="3.5703125" style="13" customWidth="1"/>
    <col min="4098" max="4098" width="50" style="13" customWidth="1"/>
    <col min="4099" max="4099" width="9.7109375" style="13" customWidth="1"/>
    <col min="4100" max="4100" width="10" style="13" customWidth="1"/>
    <col min="4101" max="4101" width="11.7109375" style="13" customWidth="1"/>
    <col min="4102" max="4103" width="11.85546875" style="13" customWidth="1"/>
    <col min="4104" max="4104" width="15.140625" style="13" customWidth="1"/>
    <col min="4105" max="4105" width="9.140625" style="13"/>
    <col min="4106" max="4106" width="10.85546875" style="13" bestFit="1" customWidth="1"/>
    <col min="4107" max="4352" width="9.140625" style="13"/>
    <col min="4353" max="4353" width="3.5703125" style="13" customWidth="1"/>
    <col min="4354" max="4354" width="50" style="13" customWidth="1"/>
    <col min="4355" max="4355" width="9.7109375" style="13" customWidth="1"/>
    <col min="4356" max="4356" width="10" style="13" customWidth="1"/>
    <col min="4357" max="4357" width="11.7109375" style="13" customWidth="1"/>
    <col min="4358" max="4359" width="11.85546875" style="13" customWidth="1"/>
    <col min="4360" max="4360" width="15.140625" style="13" customWidth="1"/>
    <col min="4361" max="4361" width="9.140625" style="13"/>
    <col min="4362" max="4362" width="10.85546875" style="13" bestFit="1" customWidth="1"/>
    <col min="4363" max="4608" width="9.140625" style="13"/>
    <col min="4609" max="4609" width="3.5703125" style="13" customWidth="1"/>
    <col min="4610" max="4610" width="50" style="13" customWidth="1"/>
    <col min="4611" max="4611" width="9.7109375" style="13" customWidth="1"/>
    <col min="4612" max="4612" width="10" style="13" customWidth="1"/>
    <col min="4613" max="4613" width="11.7109375" style="13" customWidth="1"/>
    <col min="4614" max="4615" width="11.85546875" style="13" customWidth="1"/>
    <col min="4616" max="4616" width="15.140625" style="13" customWidth="1"/>
    <col min="4617" max="4617" width="9.140625" style="13"/>
    <col min="4618" max="4618" width="10.85546875" style="13" bestFit="1" customWidth="1"/>
    <col min="4619" max="4864" width="9.140625" style="13"/>
    <col min="4865" max="4865" width="3.5703125" style="13" customWidth="1"/>
    <col min="4866" max="4866" width="50" style="13" customWidth="1"/>
    <col min="4867" max="4867" width="9.7109375" style="13" customWidth="1"/>
    <col min="4868" max="4868" width="10" style="13" customWidth="1"/>
    <col min="4869" max="4869" width="11.7109375" style="13" customWidth="1"/>
    <col min="4870" max="4871" width="11.85546875" style="13" customWidth="1"/>
    <col min="4872" max="4872" width="15.140625" style="13" customWidth="1"/>
    <col min="4873" max="4873" width="9.140625" style="13"/>
    <col min="4874" max="4874" width="10.85546875" style="13" bestFit="1" customWidth="1"/>
    <col min="4875" max="5120" width="9.140625" style="13"/>
    <col min="5121" max="5121" width="3.5703125" style="13" customWidth="1"/>
    <col min="5122" max="5122" width="50" style="13" customWidth="1"/>
    <col min="5123" max="5123" width="9.7109375" style="13" customWidth="1"/>
    <col min="5124" max="5124" width="10" style="13" customWidth="1"/>
    <col min="5125" max="5125" width="11.7109375" style="13" customWidth="1"/>
    <col min="5126" max="5127" width="11.85546875" style="13" customWidth="1"/>
    <col min="5128" max="5128" width="15.140625" style="13" customWidth="1"/>
    <col min="5129" max="5129" width="9.140625" style="13"/>
    <col min="5130" max="5130" width="10.85546875" style="13" bestFit="1" customWidth="1"/>
    <col min="5131" max="5376" width="9.140625" style="13"/>
    <col min="5377" max="5377" width="3.5703125" style="13" customWidth="1"/>
    <col min="5378" max="5378" width="50" style="13" customWidth="1"/>
    <col min="5379" max="5379" width="9.7109375" style="13" customWidth="1"/>
    <col min="5380" max="5380" width="10" style="13" customWidth="1"/>
    <col min="5381" max="5381" width="11.7109375" style="13" customWidth="1"/>
    <col min="5382" max="5383" width="11.85546875" style="13" customWidth="1"/>
    <col min="5384" max="5384" width="15.140625" style="13" customWidth="1"/>
    <col min="5385" max="5385" width="9.140625" style="13"/>
    <col min="5386" max="5386" width="10.85546875" style="13" bestFit="1" customWidth="1"/>
    <col min="5387" max="5632" width="9.140625" style="13"/>
    <col min="5633" max="5633" width="3.5703125" style="13" customWidth="1"/>
    <col min="5634" max="5634" width="50" style="13" customWidth="1"/>
    <col min="5635" max="5635" width="9.7109375" style="13" customWidth="1"/>
    <col min="5636" max="5636" width="10" style="13" customWidth="1"/>
    <col min="5637" max="5637" width="11.7109375" style="13" customWidth="1"/>
    <col min="5638" max="5639" width="11.85546875" style="13" customWidth="1"/>
    <col min="5640" max="5640" width="15.140625" style="13" customWidth="1"/>
    <col min="5641" max="5641" width="9.140625" style="13"/>
    <col min="5642" max="5642" width="10.85546875" style="13" bestFit="1" customWidth="1"/>
    <col min="5643" max="5888" width="9.140625" style="13"/>
    <col min="5889" max="5889" width="3.5703125" style="13" customWidth="1"/>
    <col min="5890" max="5890" width="50" style="13" customWidth="1"/>
    <col min="5891" max="5891" width="9.7109375" style="13" customWidth="1"/>
    <col min="5892" max="5892" width="10" style="13" customWidth="1"/>
    <col min="5893" max="5893" width="11.7109375" style="13" customWidth="1"/>
    <col min="5894" max="5895" width="11.85546875" style="13" customWidth="1"/>
    <col min="5896" max="5896" width="15.140625" style="13" customWidth="1"/>
    <col min="5897" max="5897" width="9.140625" style="13"/>
    <col min="5898" max="5898" width="10.85546875" style="13" bestFit="1" customWidth="1"/>
    <col min="5899" max="6144" width="9.140625" style="13"/>
    <col min="6145" max="6145" width="3.5703125" style="13" customWidth="1"/>
    <col min="6146" max="6146" width="50" style="13" customWidth="1"/>
    <col min="6147" max="6147" width="9.7109375" style="13" customWidth="1"/>
    <col min="6148" max="6148" width="10" style="13" customWidth="1"/>
    <col min="6149" max="6149" width="11.7109375" style="13" customWidth="1"/>
    <col min="6150" max="6151" width="11.85546875" style="13" customWidth="1"/>
    <col min="6152" max="6152" width="15.140625" style="13" customWidth="1"/>
    <col min="6153" max="6153" width="9.140625" style="13"/>
    <col min="6154" max="6154" width="10.85546875" style="13" bestFit="1" customWidth="1"/>
    <col min="6155" max="6400" width="9.140625" style="13"/>
    <col min="6401" max="6401" width="3.5703125" style="13" customWidth="1"/>
    <col min="6402" max="6402" width="50" style="13" customWidth="1"/>
    <col min="6403" max="6403" width="9.7109375" style="13" customWidth="1"/>
    <col min="6404" max="6404" width="10" style="13" customWidth="1"/>
    <col min="6405" max="6405" width="11.7109375" style="13" customWidth="1"/>
    <col min="6406" max="6407" width="11.85546875" style="13" customWidth="1"/>
    <col min="6408" max="6408" width="15.140625" style="13" customWidth="1"/>
    <col min="6409" max="6409" width="9.140625" style="13"/>
    <col min="6410" max="6410" width="10.85546875" style="13" bestFit="1" customWidth="1"/>
    <col min="6411" max="6656" width="9.140625" style="13"/>
    <col min="6657" max="6657" width="3.5703125" style="13" customWidth="1"/>
    <col min="6658" max="6658" width="50" style="13" customWidth="1"/>
    <col min="6659" max="6659" width="9.7109375" style="13" customWidth="1"/>
    <col min="6660" max="6660" width="10" style="13" customWidth="1"/>
    <col min="6661" max="6661" width="11.7109375" style="13" customWidth="1"/>
    <col min="6662" max="6663" width="11.85546875" style="13" customWidth="1"/>
    <col min="6664" max="6664" width="15.140625" style="13" customWidth="1"/>
    <col min="6665" max="6665" width="9.140625" style="13"/>
    <col min="6666" max="6666" width="10.85546875" style="13" bestFit="1" customWidth="1"/>
    <col min="6667" max="6912" width="9.140625" style="13"/>
    <col min="6913" max="6913" width="3.5703125" style="13" customWidth="1"/>
    <col min="6914" max="6914" width="50" style="13" customWidth="1"/>
    <col min="6915" max="6915" width="9.7109375" style="13" customWidth="1"/>
    <col min="6916" max="6916" width="10" style="13" customWidth="1"/>
    <col min="6917" max="6917" width="11.7109375" style="13" customWidth="1"/>
    <col min="6918" max="6919" width="11.85546875" style="13" customWidth="1"/>
    <col min="6920" max="6920" width="15.140625" style="13" customWidth="1"/>
    <col min="6921" max="6921" width="9.140625" style="13"/>
    <col min="6922" max="6922" width="10.85546875" style="13" bestFit="1" customWidth="1"/>
    <col min="6923" max="7168" width="9.140625" style="13"/>
    <col min="7169" max="7169" width="3.5703125" style="13" customWidth="1"/>
    <col min="7170" max="7170" width="50" style="13" customWidth="1"/>
    <col min="7171" max="7171" width="9.7109375" style="13" customWidth="1"/>
    <col min="7172" max="7172" width="10" style="13" customWidth="1"/>
    <col min="7173" max="7173" width="11.7109375" style="13" customWidth="1"/>
    <col min="7174" max="7175" width="11.85546875" style="13" customWidth="1"/>
    <col min="7176" max="7176" width="15.140625" style="13" customWidth="1"/>
    <col min="7177" max="7177" width="9.140625" style="13"/>
    <col min="7178" max="7178" width="10.85546875" style="13" bestFit="1" customWidth="1"/>
    <col min="7179" max="7424" width="9.140625" style="13"/>
    <col min="7425" max="7425" width="3.5703125" style="13" customWidth="1"/>
    <col min="7426" max="7426" width="50" style="13" customWidth="1"/>
    <col min="7427" max="7427" width="9.7109375" style="13" customWidth="1"/>
    <col min="7428" max="7428" width="10" style="13" customWidth="1"/>
    <col min="7429" max="7429" width="11.7109375" style="13" customWidth="1"/>
    <col min="7430" max="7431" width="11.85546875" style="13" customWidth="1"/>
    <col min="7432" max="7432" width="15.140625" style="13" customWidth="1"/>
    <col min="7433" max="7433" width="9.140625" style="13"/>
    <col min="7434" max="7434" width="10.85546875" style="13" bestFit="1" customWidth="1"/>
    <col min="7435" max="7680" width="9.140625" style="13"/>
    <col min="7681" max="7681" width="3.5703125" style="13" customWidth="1"/>
    <col min="7682" max="7682" width="50" style="13" customWidth="1"/>
    <col min="7683" max="7683" width="9.7109375" style="13" customWidth="1"/>
    <col min="7684" max="7684" width="10" style="13" customWidth="1"/>
    <col min="7685" max="7685" width="11.7109375" style="13" customWidth="1"/>
    <col min="7686" max="7687" width="11.85546875" style="13" customWidth="1"/>
    <col min="7688" max="7688" width="15.140625" style="13" customWidth="1"/>
    <col min="7689" max="7689" width="9.140625" style="13"/>
    <col min="7690" max="7690" width="10.85546875" style="13" bestFit="1" customWidth="1"/>
    <col min="7691" max="7936" width="9.140625" style="13"/>
    <col min="7937" max="7937" width="3.5703125" style="13" customWidth="1"/>
    <col min="7938" max="7938" width="50" style="13" customWidth="1"/>
    <col min="7939" max="7939" width="9.7109375" style="13" customWidth="1"/>
    <col min="7940" max="7940" width="10" style="13" customWidth="1"/>
    <col min="7941" max="7941" width="11.7109375" style="13" customWidth="1"/>
    <col min="7942" max="7943" width="11.85546875" style="13" customWidth="1"/>
    <col min="7944" max="7944" width="15.140625" style="13" customWidth="1"/>
    <col min="7945" max="7945" width="9.140625" style="13"/>
    <col min="7946" max="7946" width="10.85546875" style="13" bestFit="1" customWidth="1"/>
    <col min="7947" max="8192" width="9.140625" style="13"/>
    <col min="8193" max="8193" width="3.5703125" style="13" customWidth="1"/>
    <col min="8194" max="8194" width="50" style="13" customWidth="1"/>
    <col min="8195" max="8195" width="9.7109375" style="13" customWidth="1"/>
    <col min="8196" max="8196" width="10" style="13" customWidth="1"/>
    <col min="8197" max="8197" width="11.7109375" style="13" customWidth="1"/>
    <col min="8198" max="8199" width="11.85546875" style="13" customWidth="1"/>
    <col min="8200" max="8200" width="15.140625" style="13" customWidth="1"/>
    <col min="8201" max="8201" width="9.140625" style="13"/>
    <col min="8202" max="8202" width="10.85546875" style="13" bestFit="1" customWidth="1"/>
    <col min="8203" max="8448" width="9.140625" style="13"/>
    <col min="8449" max="8449" width="3.5703125" style="13" customWidth="1"/>
    <col min="8450" max="8450" width="50" style="13" customWidth="1"/>
    <col min="8451" max="8451" width="9.7109375" style="13" customWidth="1"/>
    <col min="8452" max="8452" width="10" style="13" customWidth="1"/>
    <col min="8453" max="8453" width="11.7109375" style="13" customWidth="1"/>
    <col min="8454" max="8455" width="11.85546875" style="13" customWidth="1"/>
    <col min="8456" max="8456" width="15.140625" style="13" customWidth="1"/>
    <col min="8457" max="8457" width="9.140625" style="13"/>
    <col min="8458" max="8458" width="10.85546875" style="13" bestFit="1" customWidth="1"/>
    <col min="8459" max="8704" width="9.140625" style="13"/>
    <col min="8705" max="8705" width="3.5703125" style="13" customWidth="1"/>
    <col min="8706" max="8706" width="50" style="13" customWidth="1"/>
    <col min="8707" max="8707" width="9.7109375" style="13" customWidth="1"/>
    <col min="8708" max="8708" width="10" style="13" customWidth="1"/>
    <col min="8709" max="8709" width="11.7109375" style="13" customWidth="1"/>
    <col min="8710" max="8711" width="11.85546875" style="13" customWidth="1"/>
    <col min="8712" max="8712" width="15.140625" style="13" customWidth="1"/>
    <col min="8713" max="8713" width="9.140625" style="13"/>
    <col min="8714" max="8714" width="10.85546875" style="13" bestFit="1" customWidth="1"/>
    <col min="8715" max="8960" width="9.140625" style="13"/>
    <col min="8961" max="8961" width="3.5703125" style="13" customWidth="1"/>
    <col min="8962" max="8962" width="50" style="13" customWidth="1"/>
    <col min="8963" max="8963" width="9.7109375" style="13" customWidth="1"/>
    <col min="8964" max="8964" width="10" style="13" customWidth="1"/>
    <col min="8965" max="8965" width="11.7109375" style="13" customWidth="1"/>
    <col min="8966" max="8967" width="11.85546875" style="13" customWidth="1"/>
    <col min="8968" max="8968" width="15.140625" style="13" customWidth="1"/>
    <col min="8969" max="8969" width="9.140625" style="13"/>
    <col min="8970" max="8970" width="10.85546875" style="13" bestFit="1" customWidth="1"/>
    <col min="8971" max="9216" width="9.140625" style="13"/>
    <col min="9217" max="9217" width="3.5703125" style="13" customWidth="1"/>
    <col min="9218" max="9218" width="50" style="13" customWidth="1"/>
    <col min="9219" max="9219" width="9.7109375" style="13" customWidth="1"/>
    <col min="9220" max="9220" width="10" style="13" customWidth="1"/>
    <col min="9221" max="9221" width="11.7109375" style="13" customWidth="1"/>
    <col min="9222" max="9223" width="11.85546875" style="13" customWidth="1"/>
    <col min="9224" max="9224" width="15.140625" style="13" customWidth="1"/>
    <col min="9225" max="9225" width="9.140625" style="13"/>
    <col min="9226" max="9226" width="10.85546875" style="13" bestFit="1" customWidth="1"/>
    <col min="9227" max="9472" width="9.140625" style="13"/>
    <col min="9473" max="9473" width="3.5703125" style="13" customWidth="1"/>
    <col min="9474" max="9474" width="50" style="13" customWidth="1"/>
    <col min="9475" max="9475" width="9.7109375" style="13" customWidth="1"/>
    <col min="9476" max="9476" width="10" style="13" customWidth="1"/>
    <col min="9477" max="9477" width="11.7109375" style="13" customWidth="1"/>
    <col min="9478" max="9479" width="11.85546875" style="13" customWidth="1"/>
    <col min="9480" max="9480" width="15.140625" style="13" customWidth="1"/>
    <col min="9481" max="9481" width="9.140625" style="13"/>
    <col min="9482" max="9482" width="10.85546875" style="13" bestFit="1" customWidth="1"/>
    <col min="9483" max="9728" width="9.140625" style="13"/>
    <col min="9729" max="9729" width="3.5703125" style="13" customWidth="1"/>
    <col min="9730" max="9730" width="50" style="13" customWidth="1"/>
    <col min="9731" max="9731" width="9.7109375" style="13" customWidth="1"/>
    <col min="9732" max="9732" width="10" style="13" customWidth="1"/>
    <col min="9733" max="9733" width="11.7109375" style="13" customWidth="1"/>
    <col min="9734" max="9735" width="11.85546875" style="13" customWidth="1"/>
    <col min="9736" max="9736" width="15.140625" style="13" customWidth="1"/>
    <col min="9737" max="9737" width="9.140625" style="13"/>
    <col min="9738" max="9738" width="10.85546875" style="13" bestFit="1" customWidth="1"/>
    <col min="9739" max="9984" width="9.140625" style="13"/>
    <col min="9985" max="9985" width="3.5703125" style="13" customWidth="1"/>
    <col min="9986" max="9986" width="50" style="13" customWidth="1"/>
    <col min="9987" max="9987" width="9.7109375" style="13" customWidth="1"/>
    <col min="9988" max="9988" width="10" style="13" customWidth="1"/>
    <col min="9989" max="9989" width="11.7109375" style="13" customWidth="1"/>
    <col min="9990" max="9991" width="11.85546875" style="13" customWidth="1"/>
    <col min="9992" max="9992" width="15.140625" style="13" customWidth="1"/>
    <col min="9993" max="9993" width="9.140625" style="13"/>
    <col min="9994" max="9994" width="10.85546875" style="13" bestFit="1" customWidth="1"/>
    <col min="9995" max="10240" width="9.140625" style="13"/>
    <col min="10241" max="10241" width="3.5703125" style="13" customWidth="1"/>
    <col min="10242" max="10242" width="50" style="13" customWidth="1"/>
    <col min="10243" max="10243" width="9.7109375" style="13" customWidth="1"/>
    <col min="10244" max="10244" width="10" style="13" customWidth="1"/>
    <col min="10245" max="10245" width="11.7109375" style="13" customWidth="1"/>
    <col min="10246" max="10247" width="11.85546875" style="13" customWidth="1"/>
    <col min="10248" max="10248" width="15.140625" style="13" customWidth="1"/>
    <col min="10249" max="10249" width="9.140625" style="13"/>
    <col min="10250" max="10250" width="10.85546875" style="13" bestFit="1" customWidth="1"/>
    <col min="10251" max="10496" width="9.140625" style="13"/>
    <col min="10497" max="10497" width="3.5703125" style="13" customWidth="1"/>
    <col min="10498" max="10498" width="50" style="13" customWidth="1"/>
    <col min="10499" max="10499" width="9.7109375" style="13" customWidth="1"/>
    <col min="10500" max="10500" width="10" style="13" customWidth="1"/>
    <col min="10501" max="10501" width="11.7109375" style="13" customWidth="1"/>
    <col min="10502" max="10503" width="11.85546875" style="13" customWidth="1"/>
    <col min="10504" max="10504" width="15.140625" style="13" customWidth="1"/>
    <col min="10505" max="10505" width="9.140625" style="13"/>
    <col min="10506" max="10506" width="10.85546875" style="13" bestFit="1" customWidth="1"/>
    <col min="10507" max="10752" width="9.140625" style="13"/>
    <col min="10753" max="10753" width="3.5703125" style="13" customWidth="1"/>
    <col min="10754" max="10754" width="50" style="13" customWidth="1"/>
    <col min="10755" max="10755" width="9.7109375" style="13" customWidth="1"/>
    <col min="10756" max="10756" width="10" style="13" customWidth="1"/>
    <col min="10757" max="10757" width="11.7109375" style="13" customWidth="1"/>
    <col min="10758" max="10759" width="11.85546875" style="13" customWidth="1"/>
    <col min="10760" max="10760" width="15.140625" style="13" customWidth="1"/>
    <col min="10761" max="10761" width="9.140625" style="13"/>
    <col min="10762" max="10762" width="10.85546875" style="13" bestFit="1" customWidth="1"/>
    <col min="10763" max="11008" width="9.140625" style="13"/>
    <col min="11009" max="11009" width="3.5703125" style="13" customWidth="1"/>
    <col min="11010" max="11010" width="50" style="13" customWidth="1"/>
    <col min="11011" max="11011" width="9.7109375" style="13" customWidth="1"/>
    <col min="11012" max="11012" width="10" style="13" customWidth="1"/>
    <col min="11013" max="11013" width="11.7109375" style="13" customWidth="1"/>
    <col min="11014" max="11015" width="11.85546875" style="13" customWidth="1"/>
    <col min="11016" max="11016" width="15.140625" style="13" customWidth="1"/>
    <col min="11017" max="11017" width="9.140625" style="13"/>
    <col min="11018" max="11018" width="10.85546875" style="13" bestFit="1" customWidth="1"/>
    <col min="11019" max="11264" width="9.140625" style="13"/>
    <col min="11265" max="11265" width="3.5703125" style="13" customWidth="1"/>
    <col min="11266" max="11266" width="50" style="13" customWidth="1"/>
    <col min="11267" max="11267" width="9.7109375" style="13" customWidth="1"/>
    <col min="11268" max="11268" width="10" style="13" customWidth="1"/>
    <col min="11269" max="11269" width="11.7109375" style="13" customWidth="1"/>
    <col min="11270" max="11271" width="11.85546875" style="13" customWidth="1"/>
    <col min="11272" max="11272" width="15.140625" style="13" customWidth="1"/>
    <col min="11273" max="11273" width="9.140625" style="13"/>
    <col min="11274" max="11274" width="10.85546875" style="13" bestFit="1" customWidth="1"/>
    <col min="11275" max="11520" width="9.140625" style="13"/>
    <col min="11521" max="11521" width="3.5703125" style="13" customWidth="1"/>
    <col min="11522" max="11522" width="50" style="13" customWidth="1"/>
    <col min="11523" max="11523" width="9.7109375" style="13" customWidth="1"/>
    <col min="11524" max="11524" width="10" style="13" customWidth="1"/>
    <col min="11525" max="11525" width="11.7109375" style="13" customWidth="1"/>
    <col min="11526" max="11527" width="11.85546875" style="13" customWidth="1"/>
    <col min="11528" max="11528" width="15.140625" style="13" customWidth="1"/>
    <col min="11529" max="11529" width="9.140625" style="13"/>
    <col min="11530" max="11530" width="10.85546875" style="13" bestFit="1" customWidth="1"/>
    <col min="11531" max="11776" width="9.140625" style="13"/>
    <col min="11777" max="11777" width="3.5703125" style="13" customWidth="1"/>
    <col min="11778" max="11778" width="50" style="13" customWidth="1"/>
    <col min="11779" max="11779" width="9.7109375" style="13" customWidth="1"/>
    <col min="11780" max="11780" width="10" style="13" customWidth="1"/>
    <col min="11781" max="11781" width="11.7109375" style="13" customWidth="1"/>
    <col min="11782" max="11783" width="11.85546875" style="13" customWidth="1"/>
    <col min="11784" max="11784" width="15.140625" style="13" customWidth="1"/>
    <col min="11785" max="11785" width="9.140625" style="13"/>
    <col min="11786" max="11786" width="10.85546875" style="13" bestFit="1" customWidth="1"/>
    <col min="11787" max="12032" width="9.140625" style="13"/>
    <col min="12033" max="12033" width="3.5703125" style="13" customWidth="1"/>
    <col min="12034" max="12034" width="50" style="13" customWidth="1"/>
    <col min="12035" max="12035" width="9.7109375" style="13" customWidth="1"/>
    <col min="12036" max="12036" width="10" style="13" customWidth="1"/>
    <col min="12037" max="12037" width="11.7109375" style="13" customWidth="1"/>
    <col min="12038" max="12039" width="11.85546875" style="13" customWidth="1"/>
    <col min="12040" max="12040" width="15.140625" style="13" customWidth="1"/>
    <col min="12041" max="12041" width="9.140625" style="13"/>
    <col min="12042" max="12042" width="10.85546875" style="13" bestFit="1" customWidth="1"/>
    <col min="12043" max="12288" width="9.140625" style="13"/>
    <col min="12289" max="12289" width="3.5703125" style="13" customWidth="1"/>
    <col min="12290" max="12290" width="50" style="13" customWidth="1"/>
    <col min="12291" max="12291" width="9.7109375" style="13" customWidth="1"/>
    <col min="12292" max="12292" width="10" style="13" customWidth="1"/>
    <col min="12293" max="12293" width="11.7109375" style="13" customWidth="1"/>
    <col min="12294" max="12295" width="11.85546875" style="13" customWidth="1"/>
    <col min="12296" max="12296" width="15.140625" style="13" customWidth="1"/>
    <col min="12297" max="12297" width="9.140625" style="13"/>
    <col min="12298" max="12298" width="10.85546875" style="13" bestFit="1" customWidth="1"/>
    <col min="12299" max="12544" width="9.140625" style="13"/>
    <col min="12545" max="12545" width="3.5703125" style="13" customWidth="1"/>
    <col min="12546" max="12546" width="50" style="13" customWidth="1"/>
    <col min="12547" max="12547" width="9.7109375" style="13" customWidth="1"/>
    <col min="12548" max="12548" width="10" style="13" customWidth="1"/>
    <col min="12549" max="12549" width="11.7109375" style="13" customWidth="1"/>
    <col min="12550" max="12551" width="11.85546875" style="13" customWidth="1"/>
    <col min="12552" max="12552" width="15.140625" style="13" customWidth="1"/>
    <col min="12553" max="12553" width="9.140625" style="13"/>
    <col min="12554" max="12554" width="10.85546875" style="13" bestFit="1" customWidth="1"/>
    <col min="12555" max="12800" width="9.140625" style="13"/>
    <col min="12801" max="12801" width="3.5703125" style="13" customWidth="1"/>
    <col min="12802" max="12802" width="50" style="13" customWidth="1"/>
    <col min="12803" max="12803" width="9.7109375" style="13" customWidth="1"/>
    <col min="12804" max="12804" width="10" style="13" customWidth="1"/>
    <col min="12805" max="12805" width="11.7109375" style="13" customWidth="1"/>
    <col min="12806" max="12807" width="11.85546875" style="13" customWidth="1"/>
    <col min="12808" max="12808" width="15.140625" style="13" customWidth="1"/>
    <col min="12809" max="12809" width="9.140625" style="13"/>
    <col min="12810" max="12810" width="10.85546875" style="13" bestFit="1" customWidth="1"/>
    <col min="12811" max="13056" width="9.140625" style="13"/>
    <col min="13057" max="13057" width="3.5703125" style="13" customWidth="1"/>
    <col min="13058" max="13058" width="50" style="13" customWidth="1"/>
    <col min="13059" max="13059" width="9.7109375" style="13" customWidth="1"/>
    <col min="13060" max="13060" width="10" style="13" customWidth="1"/>
    <col min="13061" max="13061" width="11.7109375" style="13" customWidth="1"/>
    <col min="13062" max="13063" width="11.85546875" style="13" customWidth="1"/>
    <col min="13064" max="13064" width="15.140625" style="13" customWidth="1"/>
    <col min="13065" max="13065" width="9.140625" style="13"/>
    <col min="13066" max="13066" width="10.85546875" style="13" bestFit="1" customWidth="1"/>
    <col min="13067" max="13312" width="9.140625" style="13"/>
    <col min="13313" max="13313" width="3.5703125" style="13" customWidth="1"/>
    <col min="13314" max="13314" width="50" style="13" customWidth="1"/>
    <col min="13315" max="13315" width="9.7109375" style="13" customWidth="1"/>
    <col min="13316" max="13316" width="10" style="13" customWidth="1"/>
    <col min="13317" max="13317" width="11.7109375" style="13" customWidth="1"/>
    <col min="13318" max="13319" width="11.85546875" style="13" customWidth="1"/>
    <col min="13320" max="13320" width="15.140625" style="13" customWidth="1"/>
    <col min="13321" max="13321" width="9.140625" style="13"/>
    <col min="13322" max="13322" width="10.85546875" style="13" bestFit="1" customWidth="1"/>
    <col min="13323" max="13568" width="9.140625" style="13"/>
    <col min="13569" max="13569" width="3.5703125" style="13" customWidth="1"/>
    <col min="13570" max="13570" width="50" style="13" customWidth="1"/>
    <col min="13571" max="13571" width="9.7109375" style="13" customWidth="1"/>
    <col min="13572" max="13572" width="10" style="13" customWidth="1"/>
    <col min="13573" max="13573" width="11.7109375" style="13" customWidth="1"/>
    <col min="13574" max="13575" width="11.85546875" style="13" customWidth="1"/>
    <col min="13576" max="13576" width="15.140625" style="13" customWidth="1"/>
    <col min="13577" max="13577" width="9.140625" style="13"/>
    <col min="13578" max="13578" width="10.85546875" style="13" bestFit="1" customWidth="1"/>
    <col min="13579" max="13824" width="9.140625" style="13"/>
    <col min="13825" max="13825" width="3.5703125" style="13" customWidth="1"/>
    <col min="13826" max="13826" width="50" style="13" customWidth="1"/>
    <col min="13827" max="13827" width="9.7109375" style="13" customWidth="1"/>
    <col min="13828" max="13828" width="10" style="13" customWidth="1"/>
    <col min="13829" max="13829" width="11.7109375" style="13" customWidth="1"/>
    <col min="13830" max="13831" width="11.85546875" style="13" customWidth="1"/>
    <col min="13832" max="13832" width="15.140625" style="13" customWidth="1"/>
    <col min="13833" max="13833" width="9.140625" style="13"/>
    <col min="13834" max="13834" width="10.85546875" style="13" bestFit="1" customWidth="1"/>
    <col min="13835" max="14080" width="9.140625" style="13"/>
    <col min="14081" max="14081" width="3.5703125" style="13" customWidth="1"/>
    <col min="14082" max="14082" width="50" style="13" customWidth="1"/>
    <col min="14083" max="14083" width="9.7109375" style="13" customWidth="1"/>
    <col min="14084" max="14084" width="10" style="13" customWidth="1"/>
    <col min="14085" max="14085" width="11.7109375" style="13" customWidth="1"/>
    <col min="14086" max="14087" width="11.85546875" style="13" customWidth="1"/>
    <col min="14088" max="14088" width="15.140625" style="13" customWidth="1"/>
    <col min="14089" max="14089" width="9.140625" style="13"/>
    <col min="14090" max="14090" width="10.85546875" style="13" bestFit="1" customWidth="1"/>
    <col min="14091" max="14336" width="9.140625" style="13"/>
    <col min="14337" max="14337" width="3.5703125" style="13" customWidth="1"/>
    <col min="14338" max="14338" width="50" style="13" customWidth="1"/>
    <col min="14339" max="14339" width="9.7109375" style="13" customWidth="1"/>
    <col min="14340" max="14340" width="10" style="13" customWidth="1"/>
    <col min="14341" max="14341" width="11.7109375" style="13" customWidth="1"/>
    <col min="14342" max="14343" width="11.85546875" style="13" customWidth="1"/>
    <col min="14344" max="14344" width="15.140625" style="13" customWidth="1"/>
    <col min="14345" max="14345" width="9.140625" style="13"/>
    <col min="14346" max="14346" width="10.85546875" style="13" bestFit="1" customWidth="1"/>
    <col min="14347" max="14592" width="9.140625" style="13"/>
    <col min="14593" max="14593" width="3.5703125" style="13" customWidth="1"/>
    <col min="14594" max="14594" width="50" style="13" customWidth="1"/>
    <col min="14595" max="14595" width="9.7109375" style="13" customWidth="1"/>
    <col min="14596" max="14596" width="10" style="13" customWidth="1"/>
    <col min="14597" max="14597" width="11.7109375" style="13" customWidth="1"/>
    <col min="14598" max="14599" width="11.85546875" style="13" customWidth="1"/>
    <col min="14600" max="14600" width="15.140625" style="13" customWidth="1"/>
    <col min="14601" max="14601" width="9.140625" style="13"/>
    <col min="14602" max="14602" width="10.85546875" style="13" bestFit="1" customWidth="1"/>
    <col min="14603" max="14848" width="9.140625" style="13"/>
    <col min="14849" max="14849" width="3.5703125" style="13" customWidth="1"/>
    <col min="14850" max="14850" width="50" style="13" customWidth="1"/>
    <col min="14851" max="14851" width="9.7109375" style="13" customWidth="1"/>
    <col min="14852" max="14852" width="10" style="13" customWidth="1"/>
    <col min="14853" max="14853" width="11.7109375" style="13" customWidth="1"/>
    <col min="14854" max="14855" width="11.85546875" style="13" customWidth="1"/>
    <col min="14856" max="14856" width="15.140625" style="13" customWidth="1"/>
    <col min="14857" max="14857" width="9.140625" style="13"/>
    <col min="14858" max="14858" width="10.85546875" style="13" bestFit="1" customWidth="1"/>
    <col min="14859" max="15104" width="9.140625" style="13"/>
    <col min="15105" max="15105" width="3.5703125" style="13" customWidth="1"/>
    <col min="15106" max="15106" width="50" style="13" customWidth="1"/>
    <col min="15107" max="15107" width="9.7109375" style="13" customWidth="1"/>
    <col min="15108" max="15108" width="10" style="13" customWidth="1"/>
    <col min="15109" max="15109" width="11.7109375" style="13" customWidth="1"/>
    <col min="15110" max="15111" width="11.85546875" style="13" customWidth="1"/>
    <col min="15112" max="15112" width="15.140625" style="13" customWidth="1"/>
    <col min="15113" max="15113" width="9.140625" style="13"/>
    <col min="15114" max="15114" width="10.85546875" style="13" bestFit="1" customWidth="1"/>
    <col min="15115" max="15360" width="9.140625" style="13"/>
    <col min="15361" max="15361" width="3.5703125" style="13" customWidth="1"/>
    <col min="15362" max="15362" width="50" style="13" customWidth="1"/>
    <col min="15363" max="15363" width="9.7109375" style="13" customWidth="1"/>
    <col min="15364" max="15364" width="10" style="13" customWidth="1"/>
    <col min="15365" max="15365" width="11.7109375" style="13" customWidth="1"/>
    <col min="15366" max="15367" width="11.85546875" style="13" customWidth="1"/>
    <col min="15368" max="15368" width="15.140625" style="13" customWidth="1"/>
    <col min="15369" max="15369" width="9.140625" style="13"/>
    <col min="15370" max="15370" width="10.85546875" style="13" bestFit="1" customWidth="1"/>
    <col min="15371" max="15616" width="9.140625" style="13"/>
    <col min="15617" max="15617" width="3.5703125" style="13" customWidth="1"/>
    <col min="15618" max="15618" width="50" style="13" customWidth="1"/>
    <col min="15619" max="15619" width="9.7109375" style="13" customWidth="1"/>
    <col min="15620" max="15620" width="10" style="13" customWidth="1"/>
    <col min="15621" max="15621" width="11.7109375" style="13" customWidth="1"/>
    <col min="15622" max="15623" width="11.85546875" style="13" customWidth="1"/>
    <col min="15624" max="15624" width="15.140625" style="13" customWidth="1"/>
    <col min="15625" max="15625" width="9.140625" style="13"/>
    <col min="15626" max="15626" width="10.85546875" style="13" bestFit="1" customWidth="1"/>
    <col min="15627" max="15872" width="9.140625" style="13"/>
    <col min="15873" max="15873" width="3.5703125" style="13" customWidth="1"/>
    <col min="15874" max="15874" width="50" style="13" customWidth="1"/>
    <col min="15875" max="15875" width="9.7109375" style="13" customWidth="1"/>
    <col min="15876" max="15876" width="10" style="13" customWidth="1"/>
    <col min="15877" max="15877" width="11.7109375" style="13" customWidth="1"/>
    <col min="15878" max="15879" width="11.85546875" style="13" customWidth="1"/>
    <col min="15880" max="15880" width="15.140625" style="13" customWidth="1"/>
    <col min="15881" max="15881" width="9.140625" style="13"/>
    <col min="15882" max="15882" width="10.85546875" style="13" bestFit="1" customWidth="1"/>
    <col min="15883" max="16128" width="9.140625" style="13"/>
    <col min="16129" max="16129" width="3.5703125" style="13" customWidth="1"/>
    <col min="16130" max="16130" width="50" style="13" customWidth="1"/>
    <col min="16131" max="16131" width="9.7109375" style="13" customWidth="1"/>
    <col min="16132" max="16132" width="10" style="13" customWidth="1"/>
    <col min="16133" max="16133" width="11.7109375" style="13" customWidth="1"/>
    <col min="16134" max="16135" width="11.85546875" style="13" customWidth="1"/>
    <col min="16136" max="16136" width="15.140625" style="13" customWidth="1"/>
    <col min="16137" max="16137" width="9.140625" style="13"/>
    <col min="16138" max="16138" width="10.85546875" style="13" bestFit="1" customWidth="1"/>
    <col min="16139" max="16384" width="9.140625" style="13"/>
  </cols>
  <sheetData>
    <row r="1" spans="1:12" ht="9.75" customHeight="1">
      <c r="A1" s="9"/>
      <c r="B1" s="10"/>
      <c r="C1" s="10"/>
      <c r="D1" s="10"/>
      <c r="E1" s="10"/>
      <c r="F1" s="10"/>
      <c r="G1" s="10"/>
      <c r="H1" s="11"/>
    </row>
    <row r="2" spans="1:12" ht="15" customHeight="1">
      <c r="A2" s="552" t="s">
        <v>599</v>
      </c>
      <c r="B2" s="552"/>
      <c r="C2" s="552"/>
      <c r="D2" s="552"/>
      <c r="E2" s="552"/>
      <c r="F2" s="552"/>
      <c r="G2" s="552"/>
      <c r="H2" s="552"/>
    </row>
    <row r="3" spans="1:12">
      <c r="A3" s="9"/>
      <c r="B3" s="10"/>
      <c r="C3" s="10"/>
      <c r="D3" s="14"/>
      <c r="E3" s="14"/>
      <c r="F3" s="10"/>
      <c r="G3" s="10"/>
      <c r="H3" s="11"/>
    </row>
    <row r="4" spans="1:12" ht="12.75" customHeight="1">
      <c r="A4" s="554" t="s">
        <v>107</v>
      </c>
      <c r="B4" s="554"/>
      <c r="C4" s="554"/>
      <c r="D4" s="554"/>
      <c r="E4" s="554"/>
      <c r="F4" s="554"/>
      <c r="G4" s="554"/>
      <c r="H4" s="554"/>
    </row>
    <row r="5" spans="1:12" ht="12.75" customHeight="1">
      <c r="A5" s="554" t="s">
        <v>497</v>
      </c>
      <c r="B5" s="554"/>
      <c r="C5" s="554"/>
      <c r="D5" s="554"/>
      <c r="E5" s="554"/>
      <c r="F5" s="554"/>
      <c r="G5" s="554"/>
      <c r="H5" s="554"/>
    </row>
    <row r="6" spans="1:12" ht="34.5" customHeight="1">
      <c r="A6" s="554" t="s">
        <v>78</v>
      </c>
      <c r="B6" s="554"/>
      <c r="C6" s="554"/>
      <c r="D6" s="554"/>
      <c r="E6" s="554"/>
      <c r="F6" s="554"/>
      <c r="G6" s="554"/>
      <c r="H6" s="554"/>
    </row>
    <row r="7" spans="1:12" ht="12.75" customHeight="1">
      <c r="A7" s="139"/>
      <c r="B7" s="139"/>
      <c r="C7" s="139"/>
      <c r="D7" s="139"/>
      <c r="E7" s="139"/>
      <c r="F7" s="139"/>
      <c r="G7" s="139"/>
      <c r="H7" s="139"/>
    </row>
    <row r="8" spans="1:12" ht="12.75" customHeight="1">
      <c r="A8" s="9"/>
      <c r="B8" s="70"/>
      <c r="C8" s="70"/>
      <c r="D8" s="14" t="s">
        <v>233</v>
      </c>
      <c r="E8" s="14"/>
      <c r="F8" s="69"/>
      <c r="G8" s="69"/>
      <c r="H8" s="66"/>
    </row>
    <row r="9" spans="1:12" ht="12.75" customHeight="1">
      <c r="A9" s="9"/>
      <c r="B9" s="70"/>
      <c r="C9" s="70"/>
      <c r="D9" s="14"/>
      <c r="E9" s="14"/>
      <c r="F9" s="69"/>
      <c r="G9" s="69"/>
      <c r="H9" s="66"/>
    </row>
    <row r="10" spans="1:12" ht="25.5">
      <c r="A10" s="20" t="s">
        <v>161</v>
      </c>
      <c r="B10" s="51" t="s">
        <v>112</v>
      </c>
      <c r="C10" s="20" t="s">
        <v>113</v>
      </c>
      <c r="D10" s="20" t="s">
        <v>114</v>
      </c>
      <c r="E10" s="20" t="s">
        <v>115</v>
      </c>
      <c r="F10" s="20" t="s">
        <v>137</v>
      </c>
      <c r="G10" s="104" t="s">
        <v>162</v>
      </c>
      <c r="H10" s="21" t="s">
        <v>118</v>
      </c>
      <c r="I10" s="126"/>
      <c r="J10" s="13"/>
      <c r="K10" s="13"/>
    </row>
    <row r="11" spans="1:12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44">
        <v>8</v>
      </c>
      <c r="I11" s="126"/>
      <c r="J11" s="13"/>
      <c r="K11" s="13"/>
      <c r="L11" s="103"/>
    </row>
    <row r="12" spans="1:12">
      <c r="A12" s="49">
        <v>1</v>
      </c>
      <c r="B12" s="143" t="s">
        <v>234</v>
      </c>
      <c r="C12" s="51" t="s">
        <v>62</v>
      </c>
      <c r="D12" s="49">
        <v>342000</v>
      </c>
      <c r="E12" s="19"/>
      <c r="F12" s="44"/>
      <c r="G12" s="144"/>
      <c r="H12" s="207">
        <f>SUM(H13:H43)</f>
        <v>109131.99999999961</v>
      </c>
      <c r="I12" s="13"/>
      <c r="J12" s="377">
        <v>101995</v>
      </c>
      <c r="K12" s="13"/>
      <c r="L12" s="103"/>
    </row>
    <row r="13" spans="1:12">
      <c r="A13" s="19"/>
      <c r="B13" s="328" t="s">
        <v>320</v>
      </c>
      <c r="C13" s="51"/>
      <c r="D13" s="49"/>
      <c r="E13" s="19" t="s">
        <v>167</v>
      </c>
      <c r="F13" s="44">
        <v>20</v>
      </c>
      <c r="G13" s="214">
        <v>52.17</v>
      </c>
      <c r="H13" s="57">
        <f>F13*G13</f>
        <v>1043.4000000000001</v>
      </c>
      <c r="I13" s="13"/>
      <c r="J13" s="13"/>
      <c r="K13" s="13"/>
      <c r="L13" s="331"/>
    </row>
    <row r="14" spans="1:12">
      <c r="A14" s="19"/>
      <c r="B14" s="328" t="s">
        <v>321</v>
      </c>
      <c r="C14" s="51"/>
      <c r="D14" s="49"/>
      <c r="E14" s="19" t="s">
        <v>167</v>
      </c>
      <c r="F14" s="44">
        <v>8</v>
      </c>
      <c r="G14" s="214">
        <v>53.33</v>
      </c>
      <c r="H14" s="57">
        <f t="shared" ref="H14:H43" si="0">F14*G14</f>
        <v>426.64</v>
      </c>
      <c r="I14" s="13"/>
      <c r="J14" s="13"/>
      <c r="K14" s="13"/>
      <c r="L14" s="331"/>
    </row>
    <row r="15" spans="1:12">
      <c r="A15" s="19"/>
      <c r="B15" s="328" t="s">
        <v>322</v>
      </c>
      <c r="C15" s="51"/>
      <c r="D15" s="49"/>
      <c r="E15" s="19" t="s">
        <v>167</v>
      </c>
      <c r="F15" s="44">
        <v>3</v>
      </c>
      <c r="G15" s="214">
        <v>45.1</v>
      </c>
      <c r="H15" s="57">
        <f t="shared" si="0"/>
        <v>135.30000000000001</v>
      </c>
      <c r="I15" s="13"/>
      <c r="J15" s="13"/>
      <c r="K15" s="13"/>
      <c r="L15" s="331"/>
    </row>
    <row r="16" spans="1:12">
      <c r="A16" s="19"/>
      <c r="B16" s="328" t="s">
        <v>323</v>
      </c>
      <c r="C16" s="51"/>
      <c r="D16" s="49"/>
      <c r="E16" s="19" t="s">
        <v>167</v>
      </c>
      <c r="F16" s="44">
        <v>5</v>
      </c>
      <c r="G16" s="214">
        <v>85.22</v>
      </c>
      <c r="H16" s="57">
        <f t="shared" si="0"/>
        <v>426.1</v>
      </c>
      <c r="I16" s="13"/>
      <c r="J16" s="13"/>
      <c r="K16" s="13"/>
      <c r="L16" s="331"/>
    </row>
    <row r="17" spans="1:12">
      <c r="A17" s="19"/>
      <c r="B17" s="328" t="s">
        <v>324</v>
      </c>
      <c r="C17" s="51"/>
      <c r="D17" s="49"/>
      <c r="E17" s="19" t="s">
        <v>167</v>
      </c>
      <c r="F17" s="44">
        <v>15</v>
      </c>
      <c r="G17" s="214">
        <v>55.65</v>
      </c>
      <c r="H17" s="57">
        <f t="shared" si="0"/>
        <v>834.75</v>
      </c>
      <c r="I17" s="13"/>
      <c r="J17" s="13"/>
      <c r="K17" s="13"/>
      <c r="L17" s="331"/>
    </row>
    <row r="18" spans="1:12">
      <c r="A18" s="19"/>
      <c r="B18" s="328" t="s">
        <v>325</v>
      </c>
      <c r="C18" s="51"/>
      <c r="D18" s="49"/>
      <c r="E18" s="19" t="s">
        <v>167</v>
      </c>
      <c r="F18" s="44">
        <v>12</v>
      </c>
      <c r="G18" s="214">
        <v>52.17</v>
      </c>
      <c r="H18" s="57">
        <f t="shared" si="0"/>
        <v>626.04</v>
      </c>
      <c r="I18" s="13"/>
      <c r="J18" s="13"/>
      <c r="K18" s="13"/>
      <c r="L18" s="331"/>
    </row>
    <row r="19" spans="1:12" ht="38.25">
      <c r="A19" s="19"/>
      <c r="B19" s="325" t="s">
        <v>529</v>
      </c>
      <c r="C19" s="51"/>
      <c r="D19" s="49"/>
      <c r="E19" s="19" t="s">
        <v>167</v>
      </c>
      <c r="F19" s="44">
        <v>11</v>
      </c>
      <c r="G19" s="214">
        <v>165.31</v>
      </c>
      <c r="H19" s="57">
        <f t="shared" si="0"/>
        <v>1818.41</v>
      </c>
      <c r="I19" s="13"/>
      <c r="J19" s="13"/>
      <c r="K19" s="13"/>
      <c r="L19" s="331"/>
    </row>
    <row r="20" spans="1:12">
      <c r="A20" s="19"/>
      <c r="B20" s="328" t="s">
        <v>540</v>
      </c>
      <c r="C20" s="51"/>
      <c r="D20" s="49"/>
      <c r="E20" s="19" t="s">
        <v>167</v>
      </c>
      <c r="F20" s="44">
        <v>8</v>
      </c>
      <c r="G20" s="214">
        <v>168.11</v>
      </c>
      <c r="H20" s="57">
        <f t="shared" si="0"/>
        <v>1344.88</v>
      </c>
      <c r="I20" s="13"/>
      <c r="J20" s="13"/>
      <c r="K20" s="13"/>
      <c r="L20" s="331"/>
    </row>
    <row r="21" spans="1:12">
      <c r="A21" s="19"/>
      <c r="B21" s="329" t="s">
        <v>531</v>
      </c>
      <c r="C21" s="51"/>
      <c r="D21" s="49"/>
      <c r="E21" s="19" t="s">
        <v>167</v>
      </c>
      <c r="F21" s="44">
        <v>80</v>
      </c>
      <c r="G21" s="214">
        <v>220.29</v>
      </c>
      <c r="H21" s="57">
        <f t="shared" si="0"/>
        <v>17623.2</v>
      </c>
      <c r="I21" s="13"/>
      <c r="J21" s="13"/>
      <c r="K21" s="13"/>
      <c r="L21" s="331"/>
    </row>
    <row r="22" spans="1:12" ht="25.5">
      <c r="A22" s="19"/>
      <c r="B22" s="329" t="s">
        <v>498</v>
      </c>
      <c r="C22" s="51"/>
      <c r="D22" s="49"/>
      <c r="E22" s="19" t="s">
        <v>170</v>
      </c>
      <c r="F22" s="44">
        <v>55</v>
      </c>
      <c r="G22" s="214">
        <v>139.13</v>
      </c>
      <c r="H22" s="57">
        <f t="shared" si="0"/>
        <v>7652.15</v>
      </c>
      <c r="I22" s="13"/>
      <c r="J22" s="13"/>
      <c r="K22" s="13"/>
      <c r="L22" s="331"/>
    </row>
    <row r="23" spans="1:12">
      <c r="A23" s="19"/>
      <c r="B23" s="328" t="s">
        <v>541</v>
      </c>
      <c r="C23" s="51"/>
      <c r="D23" s="49"/>
      <c r="E23" s="19" t="s">
        <v>167</v>
      </c>
      <c r="F23" s="44">
        <v>45</v>
      </c>
      <c r="G23" s="214">
        <v>359.41</v>
      </c>
      <c r="H23" s="57">
        <f t="shared" si="0"/>
        <v>16173.45</v>
      </c>
      <c r="I23" s="13"/>
      <c r="J23" s="13"/>
      <c r="K23" s="13"/>
      <c r="L23" s="331"/>
    </row>
    <row r="24" spans="1:12">
      <c r="A24" s="19"/>
      <c r="B24" s="328" t="s">
        <v>526</v>
      </c>
      <c r="C24" s="51"/>
      <c r="D24" s="49"/>
      <c r="E24" s="19" t="s">
        <v>167</v>
      </c>
      <c r="F24" s="44">
        <v>17</v>
      </c>
      <c r="G24" s="214">
        <v>380.28</v>
      </c>
      <c r="H24" s="57">
        <f t="shared" si="0"/>
        <v>6464.7599999999993</v>
      </c>
      <c r="I24" s="13"/>
      <c r="J24" s="13"/>
      <c r="K24" s="13"/>
      <c r="L24" s="331"/>
    </row>
    <row r="25" spans="1:12">
      <c r="A25" s="19"/>
      <c r="B25" s="328" t="s">
        <v>542</v>
      </c>
      <c r="C25" s="51"/>
      <c r="D25" s="49"/>
      <c r="E25" s="19" t="s">
        <v>167</v>
      </c>
      <c r="F25" s="44">
        <v>12</v>
      </c>
      <c r="G25" s="108">
        <v>301.44</v>
      </c>
      <c r="H25" s="57">
        <f t="shared" si="0"/>
        <v>3617.2799999999997</v>
      </c>
      <c r="I25" s="13"/>
      <c r="J25" s="13"/>
      <c r="K25" s="13"/>
      <c r="L25" s="332"/>
    </row>
    <row r="26" spans="1:12">
      <c r="A26" s="19"/>
      <c r="B26" s="328" t="s">
        <v>527</v>
      </c>
      <c r="C26" s="51"/>
      <c r="D26" s="49"/>
      <c r="E26" s="19" t="s">
        <v>167</v>
      </c>
      <c r="F26" s="44">
        <v>15</v>
      </c>
      <c r="G26" s="214">
        <v>394.2</v>
      </c>
      <c r="H26" s="57">
        <f t="shared" si="0"/>
        <v>5913</v>
      </c>
      <c r="I26" s="13"/>
      <c r="J26" s="13"/>
      <c r="K26" s="13"/>
      <c r="L26" s="332"/>
    </row>
    <row r="27" spans="1:12">
      <c r="A27" s="19"/>
      <c r="B27" s="328" t="s">
        <v>543</v>
      </c>
      <c r="C27" s="51"/>
      <c r="D27" s="49"/>
      <c r="E27" s="19" t="s">
        <v>170</v>
      </c>
      <c r="F27" s="44">
        <v>12.0211316198</v>
      </c>
      <c r="G27" s="214">
        <v>115.94</v>
      </c>
      <c r="H27" s="57">
        <f t="shared" si="0"/>
        <v>1393.7299999996119</v>
      </c>
      <c r="I27" s="13"/>
      <c r="J27" s="13"/>
      <c r="K27" s="13"/>
      <c r="L27" s="331"/>
    </row>
    <row r="28" spans="1:12">
      <c r="A28" s="19"/>
      <c r="B28" s="328" t="s">
        <v>544</v>
      </c>
      <c r="C28" s="51"/>
      <c r="D28" s="49"/>
      <c r="E28" s="19" t="s">
        <v>170</v>
      </c>
      <c r="F28" s="44">
        <v>32</v>
      </c>
      <c r="G28" s="214">
        <v>164.75</v>
      </c>
      <c r="H28" s="57">
        <f t="shared" si="0"/>
        <v>5272</v>
      </c>
      <c r="I28" s="13"/>
      <c r="J28" s="13"/>
      <c r="K28" s="13"/>
      <c r="L28" s="331"/>
    </row>
    <row r="29" spans="1:12">
      <c r="A29" s="19"/>
      <c r="B29" s="328" t="s">
        <v>545</v>
      </c>
      <c r="C29" s="51"/>
      <c r="D29" s="49"/>
      <c r="E29" s="19" t="s">
        <v>167</v>
      </c>
      <c r="F29" s="44">
        <v>25</v>
      </c>
      <c r="G29" s="108">
        <v>524.63</v>
      </c>
      <c r="H29" s="57">
        <f t="shared" si="0"/>
        <v>13115.75</v>
      </c>
      <c r="I29" s="13"/>
      <c r="J29" s="13"/>
      <c r="K29" s="13"/>
      <c r="L29" s="332"/>
    </row>
    <row r="30" spans="1:12">
      <c r="A30" s="19"/>
      <c r="B30" s="328" t="s">
        <v>326</v>
      </c>
      <c r="C30" s="51"/>
      <c r="D30" s="49"/>
      <c r="E30" s="19" t="s">
        <v>167</v>
      </c>
      <c r="F30" s="44">
        <v>8</v>
      </c>
      <c r="G30" s="214">
        <v>614.48</v>
      </c>
      <c r="H30" s="57">
        <f t="shared" si="0"/>
        <v>4915.84</v>
      </c>
      <c r="I30" s="13"/>
      <c r="J30" s="13"/>
      <c r="K30" s="13"/>
      <c r="L30" s="331"/>
    </row>
    <row r="31" spans="1:12">
      <c r="A31" s="19"/>
      <c r="B31" s="328" t="s">
        <v>546</v>
      </c>
      <c r="C31" s="51"/>
      <c r="D31" s="49"/>
      <c r="E31" s="19" t="s">
        <v>167</v>
      </c>
      <c r="F31" s="44">
        <v>20</v>
      </c>
      <c r="G31" s="214">
        <v>289.85000000000002</v>
      </c>
      <c r="H31" s="57">
        <f t="shared" si="0"/>
        <v>5797</v>
      </c>
      <c r="I31" s="13"/>
      <c r="J31" s="13"/>
      <c r="K31" s="13"/>
      <c r="L31" s="331"/>
    </row>
    <row r="32" spans="1:12">
      <c r="A32" s="19"/>
      <c r="B32" s="328" t="s">
        <v>327</v>
      </c>
      <c r="C32" s="51"/>
      <c r="D32" s="49"/>
      <c r="E32" s="19" t="s">
        <v>167</v>
      </c>
      <c r="F32" s="44">
        <v>6</v>
      </c>
      <c r="G32" s="108">
        <v>718.82</v>
      </c>
      <c r="H32" s="57">
        <f t="shared" si="0"/>
        <v>4312.92</v>
      </c>
      <c r="I32" s="13"/>
      <c r="J32" s="13"/>
      <c r="K32" s="13"/>
      <c r="L32" s="332"/>
    </row>
    <row r="33" spans="1:15">
      <c r="A33" s="19"/>
      <c r="B33" s="328" t="s">
        <v>328</v>
      </c>
      <c r="C33" s="51"/>
      <c r="D33" s="49"/>
      <c r="E33" s="19" t="s">
        <v>167</v>
      </c>
      <c r="F33" s="44">
        <v>4</v>
      </c>
      <c r="G33" s="214">
        <v>185.34</v>
      </c>
      <c r="H33" s="57">
        <f t="shared" si="0"/>
        <v>741.36</v>
      </c>
      <c r="I33" s="13"/>
      <c r="J33" s="13"/>
      <c r="K33" s="13"/>
      <c r="L33" s="331"/>
    </row>
    <row r="34" spans="1:15">
      <c r="A34" s="19"/>
      <c r="B34" s="328" t="s">
        <v>547</v>
      </c>
      <c r="C34" s="51"/>
      <c r="D34" s="49"/>
      <c r="E34" s="19" t="s">
        <v>168</v>
      </c>
      <c r="F34" s="44">
        <v>50</v>
      </c>
      <c r="G34" s="215">
        <v>10.67</v>
      </c>
      <c r="H34" s="57">
        <f t="shared" si="0"/>
        <v>533.5</v>
      </c>
      <c r="I34" s="13"/>
      <c r="J34" s="13"/>
      <c r="K34" s="13"/>
      <c r="L34" s="331"/>
    </row>
    <row r="35" spans="1:15" ht="76.5">
      <c r="A35" s="19"/>
      <c r="B35" s="324" t="s">
        <v>538</v>
      </c>
      <c r="C35" s="51"/>
      <c r="D35" s="49"/>
      <c r="E35" s="19" t="s">
        <v>167</v>
      </c>
      <c r="F35" s="44">
        <v>4</v>
      </c>
      <c r="G35" s="214">
        <v>90.43</v>
      </c>
      <c r="H35" s="57">
        <f t="shared" si="0"/>
        <v>361.72</v>
      </c>
      <c r="I35" s="13"/>
      <c r="J35" s="13"/>
      <c r="K35" s="13"/>
      <c r="L35" s="331"/>
    </row>
    <row r="36" spans="1:15">
      <c r="A36" s="19"/>
      <c r="B36" s="328" t="s">
        <v>329</v>
      </c>
      <c r="C36" s="51"/>
      <c r="D36" s="49"/>
      <c r="E36" s="19" t="s">
        <v>167</v>
      </c>
      <c r="F36" s="44">
        <v>5</v>
      </c>
      <c r="G36" s="214">
        <v>222.6</v>
      </c>
      <c r="H36" s="57">
        <f t="shared" si="0"/>
        <v>1113</v>
      </c>
      <c r="I36" s="13"/>
      <c r="J36" s="13"/>
      <c r="K36" s="13"/>
      <c r="L36" s="331"/>
    </row>
    <row r="37" spans="1:15">
      <c r="A37" s="19"/>
      <c r="B37" s="328" t="s">
        <v>330</v>
      </c>
      <c r="C37" s="51"/>
      <c r="D37" s="49"/>
      <c r="E37" s="19" t="s">
        <v>167</v>
      </c>
      <c r="F37" s="44">
        <v>1</v>
      </c>
      <c r="G37" s="214">
        <v>606.37</v>
      </c>
      <c r="H37" s="57">
        <f t="shared" si="0"/>
        <v>606.37</v>
      </c>
      <c r="I37" s="13"/>
      <c r="J37" s="13"/>
      <c r="K37" s="13"/>
      <c r="L37" s="331"/>
    </row>
    <row r="38" spans="1:15">
      <c r="A38" s="19"/>
      <c r="B38" s="328" t="s">
        <v>331</v>
      </c>
      <c r="C38" s="51"/>
      <c r="D38" s="49"/>
      <c r="E38" s="19" t="s">
        <v>167</v>
      </c>
      <c r="F38" s="44">
        <v>1</v>
      </c>
      <c r="G38" s="214">
        <v>1043.46</v>
      </c>
      <c r="H38" s="57">
        <f t="shared" si="0"/>
        <v>1043.46</v>
      </c>
      <c r="I38" s="13"/>
      <c r="J38" s="13"/>
      <c r="K38" s="13"/>
      <c r="L38" s="331"/>
    </row>
    <row r="39" spans="1:15">
      <c r="A39" s="19"/>
      <c r="B39" s="328" t="s">
        <v>177</v>
      </c>
      <c r="C39" s="51"/>
      <c r="D39" s="49"/>
      <c r="E39" s="19" t="s">
        <v>167</v>
      </c>
      <c r="F39" s="44">
        <v>1</v>
      </c>
      <c r="G39" s="214">
        <v>617.96</v>
      </c>
      <c r="H39" s="57">
        <f t="shared" si="0"/>
        <v>617.96</v>
      </c>
      <c r="I39" s="13"/>
      <c r="J39" s="13"/>
      <c r="K39" s="13"/>
      <c r="L39" s="331"/>
    </row>
    <row r="40" spans="1:15">
      <c r="A40" s="19"/>
      <c r="B40" s="328" t="s">
        <v>332</v>
      </c>
      <c r="C40" s="51"/>
      <c r="D40" s="49"/>
      <c r="E40" s="19" t="s">
        <v>167</v>
      </c>
      <c r="F40" s="44">
        <v>1</v>
      </c>
      <c r="G40" s="214">
        <v>1855.04</v>
      </c>
      <c r="H40" s="57">
        <f t="shared" si="0"/>
        <v>1855.04</v>
      </c>
      <c r="I40" s="13"/>
      <c r="J40" s="13"/>
      <c r="K40" s="13"/>
      <c r="L40" s="331"/>
    </row>
    <row r="41" spans="1:15">
      <c r="A41" s="19"/>
      <c r="B41" s="328" t="s">
        <v>539</v>
      </c>
      <c r="C41" s="51"/>
      <c r="D41" s="49"/>
      <c r="E41" s="19" t="s">
        <v>167</v>
      </c>
      <c r="F41" s="44">
        <v>1</v>
      </c>
      <c r="G41" s="214">
        <v>313.04000000000002</v>
      </c>
      <c r="H41" s="57">
        <f t="shared" si="0"/>
        <v>313.04000000000002</v>
      </c>
      <c r="I41" s="13"/>
      <c r="J41" s="13"/>
      <c r="K41" s="13"/>
      <c r="L41" s="331"/>
    </row>
    <row r="42" spans="1:15">
      <c r="A42" s="19"/>
      <c r="B42" s="328" t="s">
        <v>548</v>
      </c>
      <c r="C42" s="51"/>
      <c r="D42" s="49"/>
      <c r="E42" s="19" t="s">
        <v>167</v>
      </c>
      <c r="F42" s="44">
        <v>1</v>
      </c>
      <c r="G42" s="214">
        <v>3014.44</v>
      </c>
      <c r="H42" s="57">
        <f t="shared" si="0"/>
        <v>3014.44</v>
      </c>
      <c r="I42" s="13"/>
      <c r="J42" s="13"/>
      <c r="K42" s="13"/>
      <c r="L42" s="331"/>
    </row>
    <row r="43" spans="1:15">
      <c r="A43" s="19"/>
      <c r="B43" s="328" t="s">
        <v>549</v>
      </c>
      <c r="C43" s="51"/>
      <c r="D43" s="49"/>
      <c r="E43" s="19" t="s">
        <v>167</v>
      </c>
      <c r="F43" s="44">
        <v>1</v>
      </c>
      <c r="G43" s="214">
        <v>25.51</v>
      </c>
      <c r="H43" s="57">
        <f t="shared" si="0"/>
        <v>25.51</v>
      </c>
      <c r="I43" s="13"/>
      <c r="J43" s="13"/>
      <c r="K43" s="13"/>
      <c r="L43" s="331"/>
    </row>
    <row r="44" spans="1:15">
      <c r="A44" s="58"/>
      <c r="B44" s="85" t="s">
        <v>122</v>
      </c>
      <c r="C44" s="152"/>
      <c r="D44" s="86"/>
      <c r="E44" s="58"/>
      <c r="F44" s="87"/>
      <c r="G44" s="87"/>
      <c r="H44" s="153">
        <f>H12</f>
        <v>109131.99999999961</v>
      </c>
      <c r="I44" s="154"/>
      <c r="J44" s="103"/>
      <c r="K44" s="103"/>
      <c r="L44" s="103"/>
      <c r="M44" s="103"/>
      <c r="N44" s="103"/>
      <c r="O44" s="103"/>
    </row>
    <row r="45" spans="1:15" s="68" customFormat="1">
      <c r="A45" s="9"/>
      <c r="B45" s="155"/>
      <c r="C45" s="155"/>
      <c r="D45" s="93"/>
      <c r="E45" s="9"/>
      <c r="F45" s="94"/>
      <c r="G45" s="94"/>
      <c r="H45" s="156"/>
      <c r="I45" s="67"/>
      <c r="J45" s="67"/>
      <c r="K45" s="67"/>
    </row>
    <row r="47" spans="1:15">
      <c r="B47" s="157" t="s">
        <v>276</v>
      </c>
      <c r="H47" s="158">
        <f>H44</f>
        <v>109131.99999999961</v>
      </c>
    </row>
  </sheetData>
  <mergeCells count="4">
    <mergeCell ref="A2:H2"/>
    <mergeCell ref="A4:H4"/>
    <mergeCell ref="A5:H5"/>
    <mergeCell ref="A6:H6"/>
  </mergeCells>
  <pageMargins left="0.7" right="0.7" top="0.75" bottom="0.75" header="0.3" footer="0.3"/>
  <pageSetup paperSize="9" scale="70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75"/>
  <sheetViews>
    <sheetView view="pageBreakPreview" topLeftCell="A104" zoomScaleNormal="100" zoomScaleSheetLayoutView="100" workbookViewId="0">
      <selection activeCell="H130" sqref="H130"/>
    </sheetView>
  </sheetViews>
  <sheetFormatPr defaultRowHeight="12.75"/>
  <cols>
    <col min="1" max="1" width="3.5703125" style="13" customWidth="1"/>
    <col min="2" max="2" width="50" style="13" customWidth="1"/>
    <col min="3" max="3" width="9.7109375" style="13" customWidth="1"/>
    <col min="4" max="4" width="10" style="13" customWidth="1"/>
    <col min="5" max="5" width="11.7109375" style="13" customWidth="1"/>
    <col min="6" max="7" width="11.85546875" style="137" customWidth="1"/>
    <col min="8" max="8" width="15.140625" style="138" customWidth="1"/>
    <col min="9" max="9" width="9.140625" style="12"/>
    <col min="10" max="10" width="12.5703125" style="362" bestFit="1" customWidth="1"/>
    <col min="11" max="11" width="11.28515625" style="378" bestFit="1" customWidth="1"/>
    <col min="12" max="12" width="11.28515625" style="13" bestFit="1" customWidth="1"/>
    <col min="13" max="256" width="9.140625" style="13"/>
    <col min="257" max="257" width="3.5703125" style="13" customWidth="1"/>
    <col min="258" max="258" width="50" style="13" customWidth="1"/>
    <col min="259" max="259" width="9.7109375" style="13" customWidth="1"/>
    <col min="260" max="260" width="10" style="13" customWidth="1"/>
    <col min="261" max="261" width="11.7109375" style="13" customWidth="1"/>
    <col min="262" max="263" width="11.85546875" style="13" customWidth="1"/>
    <col min="264" max="264" width="15.140625" style="13" customWidth="1"/>
    <col min="265" max="265" width="9.140625" style="13"/>
    <col min="266" max="266" width="10.85546875" style="13" bestFit="1" customWidth="1"/>
    <col min="267" max="512" width="9.140625" style="13"/>
    <col min="513" max="513" width="3.5703125" style="13" customWidth="1"/>
    <col min="514" max="514" width="50" style="13" customWidth="1"/>
    <col min="515" max="515" width="9.7109375" style="13" customWidth="1"/>
    <col min="516" max="516" width="10" style="13" customWidth="1"/>
    <col min="517" max="517" width="11.7109375" style="13" customWidth="1"/>
    <col min="518" max="519" width="11.85546875" style="13" customWidth="1"/>
    <col min="520" max="520" width="15.140625" style="13" customWidth="1"/>
    <col min="521" max="521" width="9.140625" style="13"/>
    <col min="522" max="522" width="10.85546875" style="13" bestFit="1" customWidth="1"/>
    <col min="523" max="768" width="9.140625" style="13"/>
    <col min="769" max="769" width="3.5703125" style="13" customWidth="1"/>
    <col min="770" max="770" width="50" style="13" customWidth="1"/>
    <col min="771" max="771" width="9.7109375" style="13" customWidth="1"/>
    <col min="772" max="772" width="10" style="13" customWidth="1"/>
    <col min="773" max="773" width="11.7109375" style="13" customWidth="1"/>
    <col min="774" max="775" width="11.85546875" style="13" customWidth="1"/>
    <col min="776" max="776" width="15.140625" style="13" customWidth="1"/>
    <col min="777" max="777" width="9.140625" style="13"/>
    <col min="778" max="778" width="10.85546875" style="13" bestFit="1" customWidth="1"/>
    <col min="779" max="1024" width="9.140625" style="13"/>
    <col min="1025" max="1025" width="3.5703125" style="13" customWidth="1"/>
    <col min="1026" max="1026" width="50" style="13" customWidth="1"/>
    <col min="1027" max="1027" width="9.7109375" style="13" customWidth="1"/>
    <col min="1028" max="1028" width="10" style="13" customWidth="1"/>
    <col min="1029" max="1029" width="11.7109375" style="13" customWidth="1"/>
    <col min="1030" max="1031" width="11.85546875" style="13" customWidth="1"/>
    <col min="1032" max="1032" width="15.140625" style="13" customWidth="1"/>
    <col min="1033" max="1033" width="9.140625" style="13"/>
    <col min="1034" max="1034" width="10.85546875" style="13" bestFit="1" customWidth="1"/>
    <col min="1035" max="1280" width="9.140625" style="13"/>
    <col min="1281" max="1281" width="3.5703125" style="13" customWidth="1"/>
    <col min="1282" max="1282" width="50" style="13" customWidth="1"/>
    <col min="1283" max="1283" width="9.7109375" style="13" customWidth="1"/>
    <col min="1284" max="1284" width="10" style="13" customWidth="1"/>
    <col min="1285" max="1285" width="11.7109375" style="13" customWidth="1"/>
    <col min="1286" max="1287" width="11.85546875" style="13" customWidth="1"/>
    <col min="1288" max="1288" width="15.140625" style="13" customWidth="1"/>
    <col min="1289" max="1289" width="9.140625" style="13"/>
    <col min="1290" max="1290" width="10.85546875" style="13" bestFit="1" customWidth="1"/>
    <col min="1291" max="1536" width="9.140625" style="13"/>
    <col min="1537" max="1537" width="3.5703125" style="13" customWidth="1"/>
    <col min="1538" max="1538" width="50" style="13" customWidth="1"/>
    <col min="1539" max="1539" width="9.7109375" style="13" customWidth="1"/>
    <col min="1540" max="1540" width="10" style="13" customWidth="1"/>
    <col min="1541" max="1541" width="11.7109375" style="13" customWidth="1"/>
    <col min="1542" max="1543" width="11.85546875" style="13" customWidth="1"/>
    <col min="1544" max="1544" width="15.140625" style="13" customWidth="1"/>
    <col min="1545" max="1545" width="9.140625" style="13"/>
    <col min="1546" max="1546" width="10.85546875" style="13" bestFit="1" customWidth="1"/>
    <col min="1547" max="1792" width="9.140625" style="13"/>
    <col min="1793" max="1793" width="3.5703125" style="13" customWidth="1"/>
    <col min="1794" max="1794" width="50" style="13" customWidth="1"/>
    <col min="1795" max="1795" width="9.7109375" style="13" customWidth="1"/>
    <col min="1796" max="1796" width="10" style="13" customWidth="1"/>
    <col min="1797" max="1797" width="11.7109375" style="13" customWidth="1"/>
    <col min="1798" max="1799" width="11.85546875" style="13" customWidth="1"/>
    <col min="1800" max="1800" width="15.140625" style="13" customWidth="1"/>
    <col min="1801" max="1801" width="9.140625" style="13"/>
    <col min="1802" max="1802" width="10.85546875" style="13" bestFit="1" customWidth="1"/>
    <col min="1803" max="2048" width="9.140625" style="13"/>
    <col min="2049" max="2049" width="3.5703125" style="13" customWidth="1"/>
    <col min="2050" max="2050" width="50" style="13" customWidth="1"/>
    <col min="2051" max="2051" width="9.7109375" style="13" customWidth="1"/>
    <col min="2052" max="2052" width="10" style="13" customWidth="1"/>
    <col min="2053" max="2053" width="11.7109375" style="13" customWidth="1"/>
    <col min="2054" max="2055" width="11.85546875" style="13" customWidth="1"/>
    <col min="2056" max="2056" width="15.140625" style="13" customWidth="1"/>
    <col min="2057" max="2057" width="9.140625" style="13"/>
    <col min="2058" max="2058" width="10.85546875" style="13" bestFit="1" customWidth="1"/>
    <col min="2059" max="2304" width="9.140625" style="13"/>
    <col min="2305" max="2305" width="3.5703125" style="13" customWidth="1"/>
    <col min="2306" max="2306" width="50" style="13" customWidth="1"/>
    <col min="2307" max="2307" width="9.7109375" style="13" customWidth="1"/>
    <col min="2308" max="2308" width="10" style="13" customWidth="1"/>
    <col min="2309" max="2309" width="11.7109375" style="13" customWidth="1"/>
    <col min="2310" max="2311" width="11.85546875" style="13" customWidth="1"/>
    <col min="2312" max="2312" width="15.140625" style="13" customWidth="1"/>
    <col min="2313" max="2313" width="9.140625" style="13"/>
    <col min="2314" max="2314" width="10.85546875" style="13" bestFit="1" customWidth="1"/>
    <col min="2315" max="2560" width="9.140625" style="13"/>
    <col min="2561" max="2561" width="3.5703125" style="13" customWidth="1"/>
    <col min="2562" max="2562" width="50" style="13" customWidth="1"/>
    <col min="2563" max="2563" width="9.7109375" style="13" customWidth="1"/>
    <col min="2564" max="2564" width="10" style="13" customWidth="1"/>
    <col min="2565" max="2565" width="11.7109375" style="13" customWidth="1"/>
    <col min="2566" max="2567" width="11.85546875" style="13" customWidth="1"/>
    <col min="2568" max="2568" width="15.140625" style="13" customWidth="1"/>
    <col min="2569" max="2569" width="9.140625" style="13"/>
    <col min="2570" max="2570" width="10.85546875" style="13" bestFit="1" customWidth="1"/>
    <col min="2571" max="2816" width="9.140625" style="13"/>
    <col min="2817" max="2817" width="3.5703125" style="13" customWidth="1"/>
    <col min="2818" max="2818" width="50" style="13" customWidth="1"/>
    <col min="2819" max="2819" width="9.7109375" style="13" customWidth="1"/>
    <col min="2820" max="2820" width="10" style="13" customWidth="1"/>
    <col min="2821" max="2821" width="11.7109375" style="13" customWidth="1"/>
    <col min="2822" max="2823" width="11.85546875" style="13" customWidth="1"/>
    <col min="2824" max="2824" width="15.140625" style="13" customWidth="1"/>
    <col min="2825" max="2825" width="9.140625" style="13"/>
    <col min="2826" max="2826" width="10.85546875" style="13" bestFit="1" customWidth="1"/>
    <col min="2827" max="3072" width="9.140625" style="13"/>
    <col min="3073" max="3073" width="3.5703125" style="13" customWidth="1"/>
    <col min="3074" max="3074" width="50" style="13" customWidth="1"/>
    <col min="3075" max="3075" width="9.7109375" style="13" customWidth="1"/>
    <col min="3076" max="3076" width="10" style="13" customWidth="1"/>
    <col min="3077" max="3077" width="11.7109375" style="13" customWidth="1"/>
    <col min="3078" max="3079" width="11.85546875" style="13" customWidth="1"/>
    <col min="3080" max="3080" width="15.140625" style="13" customWidth="1"/>
    <col min="3081" max="3081" width="9.140625" style="13"/>
    <col min="3082" max="3082" width="10.85546875" style="13" bestFit="1" customWidth="1"/>
    <col min="3083" max="3328" width="9.140625" style="13"/>
    <col min="3329" max="3329" width="3.5703125" style="13" customWidth="1"/>
    <col min="3330" max="3330" width="50" style="13" customWidth="1"/>
    <col min="3331" max="3331" width="9.7109375" style="13" customWidth="1"/>
    <col min="3332" max="3332" width="10" style="13" customWidth="1"/>
    <col min="3333" max="3333" width="11.7109375" style="13" customWidth="1"/>
    <col min="3334" max="3335" width="11.85546875" style="13" customWidth="1"/>
    <col min="3336" max="3336" width="15.140625" style="13" customWidth="1"/>
    <col min="3337" max="3337" width="9.140625" style="13"/>
    <col min="3338" max="3338" width="10.85546875" style="13" bestFit="1" customWidth="1"/>
    <col min="3339" max="3584" width="9.140625" style="13"/>
    <col min="3585" max="3585" width="3.5703125" style="13" customWidth="1"/>
    <col min="3586" max="3586" width="50" style="13" customWidth="1"/>
    <col min="3587" max="3587" width="9.7109375" style="13" customWidth="1"/>
    <col min="3588" max="3588" width="10" style="13" customWidth="1"/>
    <col min="3589" max="3589" width="11.7109375" style="13" customWidth="1"/>
    <col min="3590" max="3591" width="11.85546875" style="13" customWidth="1"/>
    <col min="3592" max="3592" width="15.140625" style="13" customWidth="1"/>
    <col min="3593" max="3593" width="9.140625" style="13"/>
    <col min="3594" max="3594" width="10.85546875" style="13" bestFit="1" customWidth="1"/>
    <col min="3595" max="3840" width="9.140625" style="13"/>
    <col min="3841" max="3841" width="3.5703125" style="13" customWidth="1"/>
    <col min="3842" max="3842" width="50" style="13" customWidth="1"/>
    <col min="3843" max="3843" width="9.7109375" style="13" customWidth="1"/>
    <col min="3844" max="3844" width="10" style="13" customWidth="1"/>
    <col min="3845" max="3845" width="11.7109375" style="13" customWidth="1"/>
    <col min="3846" max="3847" width="11.85546875" style="13" customWidth="1"/>
    <col min="3848" max="3848" width="15.140625" style="13" customWidth="1"/>
    <col min="3849" max="3849" width="9.140625" style="13"/>
    <col min="3850" max="3850" width="10.85546875" style="13" bestFit="1" customWidth="1"/>
    <col min="3851" max="4096" width="9.140625" style="13"/>
    <col min="4097" max="4097" width="3.5703125" style="13" customWidth="1"/>
    <col min="4098" max="4098" width="50" style="13" customWidth="1"/>
    <col min="4099" max="4099" width="9.7109375" style="13" customWidth="1"/>
    <col min="4100" max="4100" width="10" style="13" customWidth="1"/>
    <col min="4101" max="4101" width="11.7109375" style="13" customWidth="1"/>
    <col min="4102" max="4103" width="11.85546875" style="13" customWidth="1"/>
    <col min="4104" max="4104" width="15.140625" style="13" customWidth="1"/>
    <col min="4105" max="4105" width="9.140625" style="13"/>
    <col min="4106" max="4106" width="10.85546875" style="13" bestFit="1" customWidth="1"/>
    <col min="4107" max="4352" width="9.140625" style="13"/>
    <col min="4353" max="4353" width="3.5703125" style="13" customWidth="1"/>
    <col min="4354" max="4354" width="50" style="13" customWidth="1"/>
    <col min="4355" max="4355" width="9.7109375" style="13" customWidth="1"/>
    <col min="4356" max="4356" width="10" style="13" customWidth="1"/>
    <col min="4357" max="4357" width="11.7109375" style="13" customWidth="1"/>
    <col min="4358" max="4359" width="11.85546875" style="13" customWidth="1"/>
    <col min="4360" max="4360" width="15.140625" style="13" customWidth="1"/>
    <col min="4361" max="4361" width="9.140625" style="13"/>
    <col min="4362" max="4362" width="10.85546875" style="13" bestFit="1" customWidth="1"/>
    <col min="4363" max="4608" width="9.140625" style="13"/>
    <col min="4609" max="4609" width="3.5703125" style="13" customWidth="1"/>
    <col min="4610" max="4610" width="50" style="13" customWidth="1"/>
    <col min="4611" max="4611" width="9.7109375" style="13" customWidth="1"/>
    <col min="4612" max="4612" width="10" style="13" customWidth="1"/>
    <col min="4613" max="4613" width="11.7109375" style="13" customWidth="1"/>
    <col min="4614" max="4615" width="11.85546875" style="13" customWidth="1"/>
    <col min="4616" max="4616" width="15.140625" style="13" customWidth="1"/>
    <col min="4617" max="4617" width="9.140625" style="13"/>
    <col min="4618" max="4618" width="10.85546875" style="13" bestFit="1" customWidth="1"/>
    <col min="4619" max="4864" width="9.140625" style="13"/>
    <col min="4865" max="4865" width="3.5703125" style="13" customWidth="1"/>
    <col min="4866" max="4866" width="50" style="13" customWidth="1"/>
    <col min="4867" max="4867" width="9.7109375" style="13" customWidth="1"/>
    <col min="4868" max="4868" width="10" style="13" customWidth="1"/>
    <col min="4869" max="4869" width="11.7109375" style="13" customWidth="1"/>
    <col min="4870" max="4871" width="11.85546875" style="13" customWidth="1"/>
    <col min="4872" max="4872" width="15.140625" style="13" customWidth="1"/>
    <col min="4873" max="4873" width="9.140625" style="13"/>
    <col min="4874" max="4874" width="10.85546875" style="13" bestFit="1" customWidth="1"/>
    <col min="4875" max="5120" width="9.140625" style="13"/>
    <col min="5121" max="5121" width="3.5703125" style="13" customWidth="1"/>
    <col min="5122" max="5122" width="50" style="13" customWidth="1"/>
    <col min="5123" max="5123" width="9.7109375" style="13" customWidth="1"/>
    <col min="5124" max="5124" width="10" style="13" customWidth="1"/>
    <col min="5125" max="5125" width="11.7109375" style="13" customWidth="1"/>
    <col min="5126" max="5127" width="11.85546875" style="13" customWidth="1"/>
    <col min="5128" max="5128" width="15.140625" style="13" customWidth="1"/>
    <col min="5129" max="5129" width="9.140625" style="13"/>
    <col min="5130" max="5130" width="10.85546875" style="13" bestFit="1" customWidth="1"/>
    <col min="5131" max="5376" width="9.140625" style="13"/>
    <col min="5377" max="5377" width="3.5703125" style="13" customWidth="1"/>
    <col min="5378" max="5378" width="50" style="13" customWidth="1"/>
    <col min="5379" max="5379" width="9.7109375" style="13" customWidth="1"/>
    <col min="5380" max="5380" width="10" style="13" customWidth="1"/>
    <col min="5381" max="5381" width="11.7109375" style="13" customWidth="1"/>
    <col min="5382" max="5383" width="11.85546875" style="13" customWidth="1"/>
    <col min="5384" max="5384" width="15.140625" style="13" customWidth="1"/>
    <col min="5385" max="5385" width="9.140625" style="13"/>
    <col min="5386" max="5386" width="10.85546875" style="13" bestFit="1" customWidth="1"/>
    <col min="5387" max="5632" width="9.140625" style="13"/>
    <col min="5633" max="5633" width="3.5703125" style="13" customWidth="1"/>
    <col min="5634" max="5634" width="50" style="13" customWidth="1"/>
    <col min="5635" max="5635" width="9.7109375" style="13" customWidth="1"/>
    <col min="5636" max="5636" width="10" style="13" customWidth="1"/>
    <col min="5637" max="5637" width="11.7109375" style="13" customWidth="1"/>
    <col min="5638" max="5639" width="11.85546875" style="13" customWidth="1"/>
    <col min="5640" max="5640" width="15.140625" style="13" customWidth="1"/>
    <col min="5641" max="5641" width="9.140625" style="13"/>
    <col min="5642" max="5642" width="10.85546875" style="13" bestFit="1" customWidth="1"/>
    <col min="5643" max="5888" width="9.140625" style="13"/>
    <col min="5889" max="5889" width="3.5703125" style="13" customWidth="1"/>
    <col min="5890" max="5890" width="50" style="13" customWidth="1"/>
    <col min="5891" max="5891" width="9.7109375" style="13" customWidth="1"/>
    <col min="5892" max="5892" width="10" style="13" customWidth="1"/>
    <col min="5893" max="5893" width="11.7109375" style="13" customWidth="1"/>
    <col min="5894" max="5895" width="11.85546875" style="13" customWidth="1"/>
    <col min="5896" max="5896" width="15.140625" style="13" customWidth="1"/>
    <col min="5897" max="5897" width="9.140625" style="13"/>
    <col min="5898" max="5898" width="10.85546875" style="13" bestFit="1" customWidth="1"/>
    <col min="5899" max="6144" width="9.140625" style="13"/>
    <col min="6145" max="6145" width="3.5703125" style="13" customWidth="1"/>
    <col min="6146" max="6146" width="50" style="13" customWidth="1"/>
    <col min="6147" max="6147" width="9.7109375" style="13" customWidth="1"/>
    <col min="6148" max="6148" width="10" style="13" customWidth="1"/>
    <col min="6149" max="6149" width="11.7109375" style="13" customWidth="1"/>
    <col min="6150" max="6151" width="11.85546875" style="13" customWidth="1"/>
    <col min="6152" max="6152" width="15.140625" style="13" customWidth="1"/>
    <col min="6153" max="6153" width="9.140625" style="13"/>
    <col min="6154" max="6154" width="10.85546875" style="13" bestFit="1" customWidth="1"/>
    <col min="6155" max="6400" width="9.140625" style="13"/>
    <col min="6401" max="6401" width="3.5703125" style="13" customWidth="1"/>
    <col min="6402" max="6402" width="50" style="13" customWidth="1"/>
    <col min="6403" max="6403" width="9.7109375" style="13" customWidth="1"/>
    <col min="6404" max="6404" width="10" style="13" customWidth="1"/>
    <col min="6405" max="6405" width="11.7109375" style="13" customWidth="1"/>
    <col min="6406" max="6407" width="11.85546875" style="13" customWidth="1"/>
    <col min="6408" max="6408" width="15.140625" style="13" customWidth="1"/>
    <col min="6409" max="6409" width="9.140625" style="13"/>
    <col min="6410" max="6410" width="10.85546875" style="13" bestFit="1" customWidth="1"/>
    <col min="6411" max="6656" width="9.140625" style="13"/>
    <col min="6657" max="6657" width="3.5703125" style="13" customWidth="1"/>
    <col min="6658" max="6658" width="50" style="13" customWidth="1"/>
    <col min="6659" max="6659" width="9.7109375" style="13" customWidth="1"/>
    <col min="6660" max="6660" width="10" style="13" customWidth="1"/>
    <col min="6661" max="6661" width="11.7109375" style="13" customWidth="1"/>
    <col min="6662" max="6663" width="11.85546875" style="13" customWidth="1"/>
    <col min="6664" max="6664" width="15.140625" style="13" customWidth="1"/>
    <col min="6665" max="6665" width="9.140625" style="13"/>
    <col min="6666" max="6666" width="10.85546875" style="13" bestFit="1" customWidth="1"/>
    <col min="6667" max="6912" width="9.140625" style="13"/>
    <col min="6913" max="6913" width="3.5703125" style="13" customWidth="1"/>
    <col min="6914" max="6914" width="50" style="13" customWidth="1"/>
    <col min="6915" max="6915" width="9.7109375" style="13" customWidth="1"/>
    <col min="6916" max="6916" width="10" style="13" customWidth="1"/>
    <col min="6917" max="6917" width="11.7109375" style="13" customWidth="1"/>
    <col min="6918" max="6919" width="11.85546875" style="13" customWidth="1"/>
    <col min="6920" max="6920" width="15.140625" style="13" customWidth="1"/>
    <col min="6921" max="6921" width="9.140625" style="13"/>
    <col min="6922" max="6922" width="10.85546875" style="13" bestFit="1" customWidth="1"/>
    <col min="6923" max="7168" width="9.140625" style="13"/>
    <col min="7169" max="7169" width="3.5703125" style="13" customWidth="1"/>
    <col min="7170" max="7170" width="50" style="13" customWidth="1"/>
    <col min="7171" max="7171" width="9.7109375" style="13" customWidth="1"/>
    <col min="7172" max="7172" width="10" style="13" customWidth="1"/>
    <col min="7173" max="7173" width="11.7109375" style="13" customWidth="1"/>
    <col min="7174" max="7175" width="11.85546875" style="13" customWidth="1"/>
    <col min="7176" max="7176" width="15.140625" style="13" customWidth="1"/>
    <col min="7177" max="7177" width="9.140625" style="13"/>
    <col min="7178" max="7178" width="10.85546875" style="13" bestFit="1" customWidth="1"/>
    <col min="7179" max="7424" width="9.140625" style="13"/>
    <col min="7425" max="7425" width="3.5703125" style="13" customWidth="1"/>
    <col min="7426" max="7426" width="50" style="13" customWidth="1"/>
    <col min="7427" max="7427" width="9.7109375" style="13" customWidth="1"/>
    <col min="7428" max="7428" width="10" style="13" customWidth="1"/>
    <col min="7429" max="7429" width="11.7109375" style="13" customWidth="1"/>
    <col min="7430" max="7431" width="11.85546875" style="13" customWidth="1"/>
    <col min="7432" max="7432" width="15.140625" style="13" customWidth="1"/>
    <col min="7433" max="7433" width="9.140625" style="13"/>
    <col min="7434" max="7434" width="10.85546875" style="13" bestFit="1" customWidth="1"/>
    <col min="7435" max="7680" width="9.140625" style="13"/>
    <col min="7681" max="7681" width="3.5703125" style="13" customWidth="1"/>
    <col min="7682" max="7682" width="50" style="13" customWidth="1"/>
    <col min="7683" max="7683" width="9.7109375" style="13" customWidth="1"/>
    <col min="7684" max="7684" width="10" style="13" customWidth="1"/>
    <col min="7685" max="7685" width="11.7109375" style="13" customWidth="1"/>
    <col min="7686" max="7687" width="11.85546875" style="13" customWidth="1"/>
    <col min="7688" max="7688" width="15.140625" style="13" customWidth="1"/>
    <col min="7689" max="7689" width="9.140625" style="13"/>
    <col min="7690" max="7690" width="10.85546875" style="13" bestFit="1" customWidth="1"/>
    <col min="7691" max="7936" width="9.140625" style="13"/>
    <col min="7937" max="7937" width="3.5703125" style="13" customWidth="1"/>
    <col min="7938" max="7938" width="50" style="13" customWidth="1"/>
    <col min="7939" max="7939" width="9.7109375" style="13" customWidth="1"/>
    <col min="7940" max="7940" width="10" style="13" customWidth="1"/>
    <col min="7941" max="7941" width="11.7109375" style="13" customWidth="1"/>
    <col min="7942" max="7943" width="11.85546875" style="13" customWidth="1"/>
    <col min="7944" max="7944" width="15.140625" style="13" customWidth="1"/>
    <col min="7945" max="7945" width="9.140625" style="13"/>
    <col min="7946" max="7946" width="10.85546875" style="13" bestFit="1" customWidth="1"/>
    <col min="7947" max="8192" width="9.140625" style="13"/>
    <col min="8193" max="8193" width="3.5703125" style="13" customWidth="1"/>
    <col min="8194" max="8194" width="50" style="13" customWidth="1"/>
    <col min="8195" max="8195" width="9.7109375" style="13" customWidth="1"/>
    <col min="8196" max="8196" width="10" style="13" customWidth="1"/>
    <col min="8197" max="8197" width="11.7109375" style="13" customWidth="1"/>
    <col min="8198" max="8199" width="11.85546875" style="13" customWidth="1"/>
    <col min="8200" max="8200" width="15.140625" style="13" customWidth="1"/>
    <col min="8201" max="8201" width="9.140625" style="13"/>
    <col min="8202" max="8202" width="10.85546875" style="13" bestFit="1" customWidth="1"/>
    <col min="8203" max="8448" width="9.140625" style="13"/>
    <col min="8449" max="8449" width="3.5703125" style="13" customWidth="1"/>
    <col min="8450" max="8450" width="50" style="13" customWidth="1"/>
    <col min="8451" max="8451" width="9.7109375" style="13" customWidth="1"/>
    <col min="8452" max="8452" width="10" style="13" customWidth="1"/>
    <col min="8453" max="8453" width="11.7109375" style="13" customWidth="1"/>
    <col min="8454" max="8455" width="11.85546875" style="13" customWidth="1"/>
    <col min="8456" max="8456" width="15.140625" style="13" customWidth="1"/>
    <col min="8457" max="8457" width="9.140625" style="13"/>
    <col min="8458" max="8458" width="10.85546875" style="13" bestFit="1" customWidth="1"/>
    <col min="8459" max="8704" width="9.140625" style="13"/>
    <col min="8705" max="8705" width="3.5703125" style="13" customWidth="1"/>
    <col min="8706" max="8706" width="50" style="13" customWidth="1"/>
    <col min="8707" max="8707" width="9.7109375" style="13" customWidth="1"/>
    <col min="8708" max="8708" width="10" style="13" customWidth="1"/>
    <col min="8709" max="8709" width="11.7109375" style="13" customWidth="1"/>
    <col min="8710" max="8711" width="11.85546875" style="13" customWidth="1"/>
    <col min="8712" max="8712" width="15.140625" style="13" customWidth="1"/>
    <col min="8713" max="8713" width="9.140625" style="13"/>
    <col min="8714" max="8714" width="10.85546875" style="13" bestFit="1" customWidth="1"/>
    <col min="8715" max="8960" width="9.140625" style="13"/>
    <col min="8961" max="8961" width="3.5703125" style="13" customWidth="1"/>
    <col min="8962" max="8962" width="50" style="13" customWidth="1"/>
    <col min="8963" max="8963" width="9.7109375" style="13" customWidth="1"/>
    <col min="8964" max="8964" width="10" style="13" customWidth="1"/>
    <col min="8965" max="8965" width="11.7109375" style="13" customWidth="1"/>
    <col min="8966" max="8967" width="11.85546875" style="13" customWidth="1"/>
    <col min="8968" max="8968" width="15.140625" style="13" customWidth="1"/>
    <col min="8969" max="8969" width="9.140625" style="13"/>
    <col min="8970" max="8970" width="10.85546875" style="13" bestFit="1" customWidth="1"/>
    <col min="8971" max="9216" width="9.140625" style="13"/>
    <col min="9217" max="9217" width="3.5703125" style="13" customWidth="1"/>
    <col min="9218" max="9218" width="50" style="13" customWidth="1"/>
    <col min="9219" max="9219" width="9.7109375" style="13" customWidth="1"/>
    <col min="9220" max="9220" width="10" style="13" customWidth="1"/>
    <col min="9221" max="9221" width="11.7109375" style="13" customWidth="1"/>
    <col min="9222" max="9223" width="11.85546875" style="13" customWidth="1"/>
    <col min="9224" max="9224" width="15.140625" style="13" customWidth="1"/>
    <col min="9225" max="9225" width="9.140625" style="13"/>
    <col min="9226" max="9226" width="10.85546875" style="13" bestFit="1" customWidth="1"/>
    <col min="9227" max="9472" width="9.140625" style="13"/>
    <col min="9473" max="9473" width="3.5703125" style="13" customWidth="1"/>
    <col min="9474" max="9474" width="50" style="13" customWidth="1"/>
    <col min="9475" max="9475" width="9.7109375" style="13" customWidth="1"/>
    <col min="9476" max="9476" width="10" style="13" customWidth="1"/>
    <col min="9477" max="9477" width="11.7109375" style="13" customWidth="1"/>
    <col min="9478" max="9479" width="11.85546875" style="13" customWidth="1"/>
    <col min="9480" max="9480" width="15.140625" style="13" customWidth="1"/>
    <col min="9481" max="9481" width="9.140625" style="13"/>
    <col min="9482" max="9482" width="10.85546875" style="13" bestFit="1" customWidth="1"/>
    <col min="9483" max="9728" width="9.140625" style="13"/>
    <col min="9729" max="9729" width="3.5703125" style="13" customWidth="1"/>
    <col min="9730" max="9730" width="50" style="13" customWidth="1"/>
    <col min="9731" max="9731" width="9.7109375" style="13" customWidth="1"/>
    <col min="9732" max="9732" width="10" style="13" customWidth="1"/>
    <col min="9733" max="9733" width="11.7109375" style="13" customWidth="1"/>
    <col min="9734" max="9735" width="11.85546875" style="13" customWidth="1"/>
    <col min="9736" max="9736" width="15.140625" style="13" customWidth="1"/>
    <col min="9737" max="9737" width="9.140625" style="13"/>
    <col min="9738" max="9738" width="10.85546875" style="13" bestFit="1" customWidth="1"/>
    <col min="9739" max="9984" width="9.140625" style="13"/>
    <col min="9985" max="9985" width="3.5703125" style="13" customWidth="1"/>
    <col min="9986" max="9986" width="50" style="13" customWidth="1"/>
    <col min="9987" max="9987" width="9.7109375" style="13" customWidth="1"/>
    <col min="9988" max="9988" width="10" style="13" customWidth="1"/>
    <col min="9989" max="9989" width="11.7109375" style="13" customWidth="1"/>
    <col min="9990" max="9991" width="11.85546875" style="13" customWidth="1"/>
    <col min="9992" max="9992" width="15.140625" style="13" customWidth="1"/>
    <col min="9993" max="9993" width="9.140625" style="13"/>
    <col min="9994" max="9994" width="10.85546875" style="13" bestFit="1" customWidth="1"/>
    <col min="9995" max="10240" width="9.140625" style="13"/>
    <col min="10241" max="10241" width="3.5703125" style="13" customWidth="1"/>
    <col min="10242" max="10242" width="50" style="13" customWidth="1"/>
    <col min="10243" max="10243" width="9.7109375" style="13" customWidth="1"/>
    <col min="10244" max="10244" width="10" style="13" customWidth="1"/>
    <col min="10245" max="10245" width="11.7109375" style="13" customWidth="1"/>
    <col min="10246" max="10247" width="11.85546875" style="13" customWidth="1"/>
    <col min="10248" max="10248" width="15.140625" style="13" customWidth="1"/>
    <col min="10249" max="10249" width="9.140625" style="13"/>
    <col min="10250" max="10250" width="10.85546875" style="13" bestFit="1" customWidth="1"/>
    <col min="10251" max="10496" width="9.140625" style="13"/>
    <col min="10497" max="10497" width="3.5703125" style="13" customWidth="1"/>
    <col min="10498" max="10498" width="50" style="13" customWidth="1"/>
    <col min="10499" max="10499" width="9.7109375" style="13" customWidth="1"/>
    <col min="10500" max="10500" width="10" style="13" customWidth="1"/>
    <col min="10501" max="10501" width="11.7109375" style="13" customWidth="1"/>
    <col min="10502" max="10503" width="11.85546875" style="13" customWidth="1"/>
    <col min="10504" max="10504" width="15.140625" style="13" customWidth="1"/>
    <col min="10505" max="10505" width="9.140625" style="13"/>
    <col min="10506" max="10506" width="10.85546875" style="13" bestFit="1" customWidth="1"/>
    <col min="10507" max="10752" width="9.140625" style="13"/>
    <col min="10753" max="10753" width="3.5703125" style="13" customWidth="1"/>
    <col min="10754" max="10754" width="50" style="13" customWidth="1"/>
    <col min="10755" max="10755" width="9.7109375" style="13" customWidth="1"/>
    <col min="10756" max="10756" width="10" style="13" customWidth="1"/>
    <col min="10757" max="10757" width="11.7109375" style="13" customWidth="1"/>
    <col min="10758" max="10759" width="11.85546875" style="13" customWidth="1"/>
    <col min="10760" max="10760" width="15.140625" style="13" customWidth="1"/>
    <col min="10761" max="10761" width="9.140625" style="13"/>
    <col min="10762" max="10762" width="10.85546875" style="13" bestFit="1" customWidth="1"/>
    <col min="10763" max="11008" width="9.140625" style="13"/>
    <col min="11009" max="11009" width="3.5703125" style="13" customWidth="1"/>
    <col min="11010" max="11010" width="50" style="13" customWidth="1"/>
    <col min="11011" max="11011" width="9.7109375" style="13" customWidth="1"/>
    <col min="11012" max="11012" width="10" style="13" customWidth="1"/>
    <col min="11013" max="11013" width="11.7109375" style="13" customWidth="1"/>
    <col min="11014" max="11015" width="11.85546875" style="13" customWidth="1"/>
    <col min="11016" max="11016" width="15.140625" style="13" customWidth="1"/>
    <col min="11017" max="11017" width="9.140625" style="13"/>
    <col min="11018" max="11018" width="10.85546875" style="13" bestFit="1" customWidth="1"/>
    <col min="11019" max="11264" width="9.140625" style="13"/>
    <col min="11265" max="11265" width="3.5703125" style="13" customWidth="1"/>
    <col min="11266" max="11266" width="50" style="13" customWidth="1"/>
    <col min="11267" max="11267" width="9.7109375" style="13" customWidth="1"/>
    <col min="11268" max="11268" width="10" style="13" customWidth="1"/>
    <col min="11269" max="11269" width="11.7109375" style="13" customWidth="1"/>
    <col min="11270" max="11271" width="11.85546875" style="13" customWidth="1"/>
    <col min="11272" max="11272" width="15.140625" style="13" customWidth="1"/>
    <col min="11273" max="11273" width="9.140625" style="13"/>
    <col min="11274" max="11274" width="10.85546875" style="13" bestFit="1" customWidth="1"/>
    <col min="11275" max="11520" width="9.140625" style="13"/>
    <col min="11521" max="11521" width="3.5703125" style="13" customWidth="1"/>
    <col min="11522" max="11522" width="50" style="13" customWidth="1"/>
    <col min="11523" max="11523" width="9.7109375" style="13" customWidth="1"/>
    <col min="11524" max="11524" width="10" style="13" customWidth="1"/>
    <col min="11525" max="11525" width="11.7109375" style="13" customWidth="1"/>
    <col min="11526" max="11527" width="11.85546875" style="13" customWidth="1"/>
    <col min="11528" max="11528" width="15.140625" style="13" customWidth="1"/>
    <col min="11529" max="11529" width="9.140625" style="13"/>
    <col min="11530" max="11530" width="10.85546875" style="13" bestFit="1" customWidth="1"/>
    <col min="11531" max="11776" width="9.140625" style="13"/>
    <col min="11777" max="11777" width="3.5703125" style="13" customWidth="1"/>
    <col min="11778" max="11778" width="50" style="13" customWidth="1"/>
    <col min="11779" max="11779" width="9.7109375" style="13" customWidth="1"/>
    <col min="11780" max="11780" width="10" style="13" customWidth="1"/>
    <col min="11781" max="11781" width="11.7109375" style="13" customWidth="1"/>
    <col min="11782" max="11783" width="11.85546875" style="13" customWidth="1"/>
    <col min="11784" max="11784" width="15.140625" style="13" customWidth="1"/>
    <col min="11785" max="11785" width="9.140625" style="13"/>
    <col min="11786" max="11786" width="10.85546875" style="13" bestFit="1" customWidth="1"/>
    <col min="11787" max="12032" width="9.140625" style="13"/>
    <col min="12033" max="12033" width="3.5703125" style="13" customWidth="1"/>
    <col min="12034" max="12034" width="50" style="13" customWidth="1"/>
    <col min="12035" max="12035" width="9.7109375" style="13" customWidth="1"/>
    <col min="12036" max="12036" width="10" style="13" customWidth="1"/>
    <col min="12037" max="12037" width="11.7109375" style="13" customWidth="1"/>
    <col min="12038" max="12039" width="11.85546875" style="13" customWidth="1"/>
    <col min="12040" max="12040" width="15.140625" style="13" customWidth="1"/>
    <col min="12041" max="12041" width="9.140625" style="13"/>
    <col min="12042" max="12042" width="10.85546875" style="13" bestFit="1" customWidth="1"/>
    <col min="12043" max="12288" width="9.140625" style="13"/>
    <col min="12289" max="12289" width="3.5703125" style="13" customWidth="1"/>
    <col min="12290" max="12290" width="50" style="13" customWidth="1"/>
    <col min="12291" max="12291" width="9.7109375" style="13" customWidth="1"/>
    <col min="12292" max="12292" width="10" style="13" customWidth="1"/>
    <col min="12293" max="12293" width="11.7109375" style="13" customWidth="1"/>
    <col min="12294" max="12295" width="11.85546875" style="13" customWidth="1"/>
    <col min="12296" max="12296" width="15.140625" style="13" customWidth="1"/>
    <col min="12297" max="12297" width="9.140625" style="13"/>
    <col min="12298" max="12298" width="10.85546875" style="13" bestFit="1" customWidth="1"/>
    <col min="12299" max="12544" width="9.140625" style="13"/>
    <col min="12545" max="12545" width="3.5703125" style="13" customWidth="1"/>
    <col min="12546" max="12546" width="50" style="13" customWidth="1"/>
    <col min="12547" max="12547" width="9.7109375" style="13" customWidth="1"/>
    <col min="12548" max="12548" width="10" style="13" customWidth="1"/>
    <col min="12549" max="12549" width="11.7109375" style="13" customWidth="1"/>
    <col min="12550" max="12551" width="11.85546875" style="13" customWidth="1"/>
    <col min="12552" max="12552" width="15.140625" style="13" customWidth="1"/>
    <col min="12553" max="12553" width="9.140625" style="13"/>
    <col min="12554" max="12554" width="10.85546875" style="13" bestFit="1" customWidth="1"/>
    <col min="12555" max="12800" width="9.140625" style="13"/>
    <col min="12801" max="12801" width="3.5703125" style="13" customWidth="1"/>
    <col min="12802" max="12802" width="50" style="13" customWidth="1"/>
    <col min="12803" max="12803" width="9.7109375" style="13" customWidth="1"/>
    <col min="12804" max="12804" width="10" style="13" customWidth="1"/>
    <col min="12805" max="12805" width="11.7109375" style="13" customWidth="1"/>
    <col min="12806" max="12807" width="11.85546875" style="13" customWidth="1"/>
    <col min="12808" max="12808" width="15.140625" style="13" customWidth="1"/>
    <col min="12809" max="12809" width="9.140625" style="13"/>
    <col min="12810" max="12810" width="10.85546875" style="13" bestFit="1" customWidth="1"/>
    <col min="12811" max="13056" width="9.140625" style="13"/>
    <col min="13057" max="13057" width="3.5703125" style="13" customWidth="1"/>
    <col min="13058" max="13058" width="50" style="13" customWidth="1"/>
    <col min="13059" max="13059" width="9.7109375" style="13" customWidth="1"/>
    <col min="13060" max="13060" width="10" style="13" customWidth="1"/>
    <col min="13061" max="13061" width="11.7109375" style="13" customWidth="1"/>
    <col min="13062" max="13063" width="11.85546875" style="13" customWidth="1"/>
    <col min="13064" max="13064" width="15.140625" style="13" customWidth="1"/>
    <col min="13065" max="13065" width="9.140625" style="13"/>
    <col min="13066" max="13066" width="10.85546875" style="13" bestFit="1" customWidth="1"/>
    <col min="13067" max="13312" width="9.140625" style="13"/>
    <col min="13313" max="13313" width="3.5703125" style="13" customWidth="1"/>
    <col min="13314" max="13314" width="50" style="13" customWidth="1"/>
    <col min="13315" max="13315" width="9.7109375" style="13" customWidth="1"/>
    <col min="13316" max="13316" width="10" style="13" customWidth="1"/>
    <col min="13317" max="13317" width="11.7109375" style="13" customWidth="1"/>
    <col min="13318" max="13319" width="11.85546875" style="13" customWidth="1"/>
    <col min="13320" max="13320" width="15.140625" style="13" customWidth="1"/>
    <col min="13321" max="13321" width="9.140625" style="13"/>
    <col min="13322" max="13322" width="10.85546875" style="13" bestFit="1" customWidth="1"/>
    <col min="13323" max="13568" width="9.140625" style="13"/>
    <col min="13569" max="13569" width="3.5703125" style="13" customWidth="1"/>
    <col min="13570" max="13570" width="50" style="13" customWidth="1"/>
    <col min="13571" max="13571" width="9.7109375" style="13" customWidth="1"/>
    <col min="13572" max="13572" width="10" style="13" customWidth="1"/>
    <col min="13573" max="13573" width="11.7109375" style="13" customWidth="1"/>
    <col min="13574" max="13575" width="11.85546875" style="13" customWidth="1"/>
    <col min="13576" max="13576" width="15.140625" style="13" customWidth="1"/>
    <col min="13577" max="13577" width="9.140625" style="13"/>
    <col min="13578" max="13578" width="10.85546875" style="13" bestFit="1" customWidth="1"/>
    <col min="13579" max="13824" width="9.140625" style="13"/>
    <col min="13825" max="13825" width="3.5703125" style="13" customWidth="1"/>
    <col min="13826" max="13826" width="50" style="13" customWidth="1"/>
    <col min="13827" max="13827" width="9.7109375" style="13" customWidth="1"/>
    <col min="13828" max="13828" width="10" style="13" customWidth="1"/>
    <col min="13829" max="13829" width="11.7109375" style="13" customWidth="1"/>
    <col min="13830" max="13831" width="11.85546875" style="13" customWidth="1"/>
    <col min="13832" max="13832" width="15.140625" style="13" customWidth="1"/>
    <col min="13833" max="13833" width="9.140625" style="13"/>
    <col min="13834" max="13834" width="10.85546875" style="13" bestFit="1" customWidth="1"/>
    <col min="13835" max="14080" width="9.140625" style="13"/>
    <col min="14081" max="14081" width="3.5703125" style="13" customWidth="1"/>
    <col min="14082" max="14082" width="50" style="13" customWidth="1"/>
    <col min="14083" max="14083" width="9.7109375" style="13" customWidth="1"/>
    <col min="14084" max="14084" width="10" style="13" customWidth="1"/>
    <col min="14085" max="14085" width="11.7109375" style="13" customWidth="1"/>
    <col min="14086" max="14087" width="11.85546875" style="13" customWidth="1"/>
    <col min="14088" max="14088" width="15.140625" style="13" customWidth="1"/>
    <col min="14089" max="14089" width="9.140625" style="13"/>
    <col min="14090" max="14090" width="10.85546875" style="13" bestFit="1" customWidth="1"/>
    <col min="14091" max="14336" width="9.140625" style="13"/>
    <col min="14337" max="14337" width="3.5703125" style="13" customWidth="1"/>
    <col min="14338" max="14338" width="50" style="13" customWidth="1"/>
    <col min="14339" max="14339" width="9.7109375" style="13" customWidth="1"/>
    <col min="14340" max="14340" width="10" style="13" customWidth="1"/>
    <col min="14341" max="14341" width="11.7109375" style="13" customWidth="1"/>
    <col min="14342" max="14343" width="11.85546875" style="13" customWidth="1"/>
    <col min="14344" max="14344" width="15.140625" style="13" customWidth="1"/>
    <col min="14345" max="14345" width="9.140625" style="13"/>
    <col min="14346" max="14346" width="10.85546875" style="13" bestFit="1" customWidth="1"/>
    <col min="14347" max="14592" width="9.140625" style="13"/>
    <col min="14593" max="14593" width="3.5703125" style="13" customWidth="1"/>
    <col min="14594" max="14594" width="50" style="13" customWidth="1"/>
    <col min="14595" max="14595" width="9.7109375" style="13" customWidth="1"/>
    <col min="14596" max="14596" width="10" style="13" customWidth="1"/>
    <col min="14597" max="14597" width="11.7109375" style="13" customWidth="1"/>
    <col min="14598" max="14599" width="11.85546875" style="13" customWidth="1"/>
    <col min="14600" max="14600" width="15.140625" style="13" customWidth="1"/>
    <col min="14601" max="14601" width="9.140625" style="13"/>
    <col min="14602" max="14602" width="10.85546875" style="13" bestFit="1" customWidth="1"/>
    <col min="14603" max="14848" width="9.140625" style="13"/>
    <col min="14849" max="14849" width="3.5703125" style="13" customWidth="1"/>
    <col min="14850" max="14850" width="50" style="13" customWidth="1"/>
    <col min="14851" max="14851" width="9.7109375" style="13" customWidth="1"/>
    <col min="14852" max="14852" width="10" style="13" customWidth="1"/>
    <col min="14853" max="14853" width="11.7109375" style="13" customWidth="1"/>
    <col min="14854" max="14855" width="11.85546875" style="13" customWidth="1"/>
    <col min="14856" max="14856" width="15.140625" style="13" customWidth="1"/>
    <col min="14857" max="14857" width="9.140625" style="13"/>
    <col min="14858" max="14858" width="10.85546875" style="13" bestFit="1" customWidth="1"/>
    <col min="14859" max="15104" width="9.140625" style="13"/>
    <col min="15105" max="15105" width="3.5703125" style="13" customWidth="1"/>
    <col min="15106" max="15106" width="50" style="13" customWidth="1"/>
    <col min="15107" max="15107" width="9.7109375" style="13" customWidth="1"/>
    <col min="15108" max="15108" width="10" style="13" customWidth="1"/>
    <col min="15109" max="15109" width="11.7109375" style="13" customWidth="1"/>
    <col min="15110" max="15111" width="11.85546875" style="13" customWidth="1"/>
    <col min="15112" max="15112" width="15.140625" style="13" customWidth="1"/>
    <col min="15113" max="15113" width="9.140625" style="13"/>
    <col min="15114" max="15114" width="10.85546875" style="13" bestFit="1" customWidth="1"/>
    <col min="15115" max="15360" width="9.140625" style="13"/>
    <col min="15361" max="15361" width="3.5703125" style="13" customWidth="1"/>
    <col min="15362" max="15362" width="50" style="13" customWidth="1"/>
    <col min="15363" max="15363" width="9.7109375" style="13" customWidth="1"/>
    <col min="15364" max="15364" width="10" style="13" customWidth="1"/>
    <col min="15365" max="15365" width="11.7109375" style="13" customWidth="1"/>
    <col min="15366" max="15367" width="11.85546875" style="13" customWidth="1"/>
    <col min="15368" max="15368" width="15.140625" style="13" customWidth="1"/>
    <col min="15369" max="15369" width="9.140625" style="13"/>
    <col min="15370" max="15370" width="10.85546875" style="13" bestFit="1" customWidth="1"/>
    <col min="15371" max="15616" width="9.140625" style="13"/>
    <col min="15617" max="15617" width="3.5703125" style="13" customWidth="1"/>
    <col min="15618" max="15618" width="50" style="13" customWidth="1"/>
    <col min="15619" max="15619" width="9.7109375" style="13" customWidth="1"/>
    <col min="15620" max="15620" width="10" style="13" customWidth="1"/>
    <col min="15621" max="15621" width="11.7109375" style="13" customWidth="1"/>
    <col min="15622" max="15623" width="11.85546875" style="13" customWidth="1"/>
    <col min="15624" max="15624" width="15.140625" style="13" customWidth="1"/>
    <col min="15625" max="15625" width="9.140625" style="13"/>
    <col min="15626" max="15626" width="10.85546875" style="13" bestFit="1" customWidth="1"/>
    <col min="15627" max="15872" width="9.140625" style="13"/>
    <col min="15873" max="15873" width="3.5703125" style="13" customWidth="1"/>
    <col min="15874" max="15874" width="50" style="13" customWidth="1"/>
    <col min="15875" max="15875" width="9.7109375" style="13" customWidth="1"/>
    <col min="15876" max="15876" width="10" style="13" customWidth="1"/>
    <col min="15877" max="15877" width="11.7109375" style="13" customWidth="1"/>
    <col min="15878" max="15879" width="11.85546875" style="13" customWidth="1"/>
    <col min="15880" max="15880" width="15.140625" style="13" customWidth="1"/>
    <col min="15881" max="15881" width="9.140625" style="13"/>
    <col min="15882" max="15882" width="10.85546875" style="13" bestFit="1" customWidth="1"/>
    <col min="15883" max="16128" width="9.140625" style="13"/>
    <col min="16129" max="16129" width="3.5703125" style="13" customWidth="1"/>
    <col min="16130" max="16130" width="50" style="13" customWidth="1"/>
    <col min="16131" max="16131" width="9.7109375" style="13" customWidth="1"/>
    <col min="16132" max="16132" width="10" style="13" customWidth="1"/>
    <col min="16133" max="16133" width="11.7109375" style="13" customWidth="1"/>
    <col min="16134" max="16135" width="11.85546875" style="13" customWidth="1"/>
    <col min="16136" max="16136" width="15.140625" style="13" customWidth="1"/>
    <col min="16137" max="16137" width="9.140625" style="13"/>
    <col min="16138" max="16138" width="10.85546875" style="13" bestFit="1" customWidth="1"/>
    <col min="16139" max="16384" width="9.140625" style="13"/>
  </cols>
  <sheetData>
    <row r="1" spans="1:12" ht="9.75" customHeight="1">
      <c r="A1" s="9"/>
      <c r="B1" s="10"/>
      <c r="C1" s="10"/>
      <c r="D1" s="10"/>
      <c r="E1" s="10"/>
      <c r="F1" s="10"/>
      <c r="G1" s="10"/>
      <c r="H1" s="11"/>
    </row>
    <row r="2" spans="1:12" ht="15" customHeight="1">
      <c r="A2" s="552" t="s">
        <v>594</v>
      </c>
      <c r="B2" s="552"/>
      <c r="C2" s="552"/>
      <c r="D2" s="552"/>
      <c r="E2" s="552"/>
      <c r="F2" s="552"/>
      <c r="G2" s="552"/>
      <c r="H2" s="552"/>
    </row>
    <row r="3" spans="1:12">
      <c r="A3" s="9"/>
      <c r="B3" s="10"/>
      <c r="C3" s="10"/>
      <c r="D3" s="14"/>
      <c r="E3" s="14"/>
      <c r="F3" s="10"/>
      <c r="G3" s="10"/>
      <c r="H3" s="11"/>
    </row>
    <row r="4" spans="1:12" ht="12.75" customHeight="1">
      <c r="A4" s="554" t="s">
        <v>107</v>
      </c>
      <c r="B4" s="554"/>
      <c r="C4" s="554"/>
      <c r="D4" s="554"/>
      <c r="E4" s="554"/>
      <c r="F4" s="554"/>
      <c r="G4" s="554"/>
      <c r="H4" s="554"/>
    </row>
    <row r="5" spans="1:12" ht="12.75" customHeight="1">
      <c r="A5" s="554" t="s">
        <v>333</v>
      </c>
      <c r="B5" s="554"/>
      <c r="C5" s="554"/>
      <c r="D5" s="554"/>
      <c r="E5" s="554"/>
      <c r="F5" s="554"/>
      <c r="G5" s="554"/>
      <c r="H5" s="554"/>
    </row>
    <row r="6" spans="1:12" ht="39.75" customHeight="1">
      <c r="A6" s="555" t="s">
        <v>334</v>
      </c>
      <c r="B6" s="555"/>
      <c r="C6" s="555"/>
      <c r="D6" s="555"/>
      <c r="E6" s="555"/>
      <c r="F6" s="555"/>
      <c r="G6" s="555"/>
      <c r="H6" s="555"/>
    </row>
    <row r="7" spans="1:12">
      <c r="A7" s="9"/>
      <c r="B7" s="10"/>
      <c r="C7" s="10"/>
      <c r="D7" s="15"/>
      <c r="E7" s="14"/>
      <c r="F7" s="10"/>
      <c r="G7" s="10"/>
      <c r="H7" s="11"/>
    </row>
    <row r="8" spans="1:12">
      <c r="A8" s="551" t="s">
        <v>110</v>
      </c>
      <c r="B8" s="551"/>
      <c r="C8" s="551"/>
      <c r="D8" s="551"/>
      <c r="E8" s="551"/>
      <c r="F8" s="551"/>
      <c r="G8" s="551"/>
      <c r="H8" s="551"/>
    </row>
    <row r="9" spans="1:12" ht="3.75" customHeight="1">
      <c r="A9" s="16"/>
      <c r="B9" s="16"/>
      <c r="C9" s="16"/>
      <c r="D9" s="16"/>
      <c r="E9" s="16"/>
      <c r="F9" s="16"/>
      <c r="G9" s="16"/>
      <c r="H9" s="17"/>
    </row>
    <row r="10" spans="1:12" ht="45" customHeight="1">
      <c r="A10" s="18" t="s">
        <v>111</v>
      </c>
      <c r="B10" s="19" t="s">
        <v>112</v>
      </c>
      <c r="C10" s="20" t="s">
        <v>113</v>
      </c>
      <c r="D10" s="20" t="s">
        <v>114</v>
      </c>
      <c r="E10" s="20" t="s">
        <v>115</v>
      </c>
      <c r="F10" s="20" t="s">
        <v>116</v>
      </c>
      <c r="G10" s="20" t="s">
        <v>117</v>
      </c>
      <c r="H10" s="21" t="s">
        <v>118</v>
      </c>
    </row>
    <row r="11" spans="1:12" ht="33.75">
      <c r="A11" s="22">
        <v>1</v>
      </c>
      <c r="B11" s="22">
        <v>2</v>
      </c>
      <c r="C11" s="22">
        <v>3</v>
      </c>
      <c r="D11" s="23">
        <v>4</v>
      </c>
      <c r="E11" s="22">
        <v>5</v>
      </c>
      <c r="F11" s="22">
        <v>6</v>
      </c>
      <c r="G11" s="22">
        <v>7</v>
      </c>
      <c r="H11" s="24">
        <v>8</v>
      </c>
      <c r="J11" s="402" t="s">
        <v>572</v>
      </c>
      <c r="K11" s="378" t="s">
        <v>563</v>
      </c>
      <c r="L11" s="13" t="s">
        <v>571</v>
      </c>
    </row>
    <row r="12" spans="1:12" ht="25.5" hidden="1">
      <c r="A12" s="556">
        <v>1</v>
      </c>
      <c r="B12" s="25" t="s">
        <v>119</v>
      </c>
      <c r="C12" s="25"/>
      <c r="D12" s="19">
        <v>21101</v>
      </c>
      <c r="E12" s="26" t="s">
        <v>120</v>
      </c>
      <c r="F12" s="27"/>
      <c r="G12" s="27"/>
      <c r="H12" s="28"/>
    </row>
    <row r="13" spans="1:12" hidden="1">
      <c r="A13" s="556"/>
      <c r="B13" s="29"/>
      <c r="C13" s="29"/>
      <c r="D13" s="22"/>
      <c r="E13" s="30"/>
      <c r="F13" s="31"/>
      <c r="G13" s="27"/>
      <c r="H13" s="28"/>
    </row>
    <row r="14" spans="1:12" ht="21" customHeight="1">
      <c r="A14" s="550">
        <v>1</v>
      </c>
      <c r="B14" s="227" t="s">
        <v>121</v>
      </c>
      <c r="C14" s="20">
        <v>111</v>
      </c>
      <c r="D14" s="19">
        <v>211020</v>
      </c>
      <c r="E14" s="19" t="s">
        <v>120</v>
      </c>
      <c r="F14" s="21">
        <f>H14/G14</f>
        <v>940138.66666666663</v>
      </c>
      <c r="G14" s="33">
        <v>12</v>
      </c>
      <c r="H14" s="28">
        <v>11281664</v>
      </c>
      <c r="J14" s="363"/>
      <c r="K14" s="379"/>
      <c r="L14" s="364"/>
    </row>
    <row r="15" spans="1:12">
      <c r="A15" s="550"/>
      <c r="B15" s="34" t="s">
        <v>122</v>
      </c>
      <c r="C15" s="34"/>
      <c r="D15" s="35"/>
      <c r="E15" s="35"/>
      <c r="F15" s="36"/>
      <c r="G15" s="37"/>
      <c r="H15" s="38">
        <f>H14</f>
        <v>11281664</v>
      </c>
      <c r="J15" s="363"/>
      <c r="K15" s="379"/>
      <c r="L15" s="364"/>
    </row>
    <row r="16" spans="1:12">
      <c r="A16" s="9"/>
      <c r="B16" s="10"/>
      <c r="C16" s="10"/>
      <c r="D16" s="15"/>
      <c r="E16" s="14"/>
      <c r="F16" s="10"/>
      <c r="G16" s="10"/>
      <c r="H16" s="11"/>
      <c r="J16" s="363"/>
      <c r="K16" s="379"/>
      <c r="L16" s="364"/>
    </row>
    <row r="17" spans="1:12">
      <c r="A17" s="551" t="s">
        <v>123</v>
      </c>
      <c r="B17" s="551"/>
      <c r="C17" s="551"/>
      <c r="D17" s="551"/>
      <c r="E17" s="551"/>
      <c r="F17" s="551"/>
      <c r="G17" s="551"/>
      <c r="H17" s="551"/>
      <c r="J17" s="363"/>
      <c r="K17" s="374"/>
      <c r="L17" s="364"/>
    </row>
    <row r="18" spans="1:12" ht="3.75" customHeight="1">
      <c r="A18" s="16"/>
      <c r="B18" s="16"/>
      <c r="C18" s="16"/>
      <c r="D18" s="16"/>
      <c r="E18" s="16"/>
      <c r="F18" s="16"/>
      <c r="G18" s="16"/>
      <c r="H18" s="17"/>
      <c r="J18" s="363"/>
      <c r="K18" s="374"/>
      <c r="L18" s="364"/>
    </row>
    <row r="19" spans="1:12" ht="42.75" customHeight="1">
      <c r="A19" s="18" t="s">
        <v>124</v>
      </c>
      <c r="B19" s="19" t="s">
        <v>112</v>
      </c>
      <c r="C19" s="20" t="s">
        <v>113</v>
      </c>
      <c r="D19" s="20" t="s">
        <v>114</v>
      </c>
      <c r="E19" s="20" t="s">
        <v>115</v>
      </c>
      <c r="F19" s="20" t="s">
        <v>117</v>
      </c>
      <c r="G19" s="20" t="s">
        <v>125</v>
      </c>
      <c r="H19" s="21" t="s">
        <v>126</v>
      </c>
      <c r="J19" s="363"/>
      <c r="K19" s="374"/>
      <c r="L19" s="364"/>
    </row>
    <row r="20" spans="1:12">
      <c r="A20" s="22">
        <v>1</v>
      </c>
      <c r="B20" s="22">
        <v>2</v>
      </c>
      <c r="C20" s="22">
        <v>3</v>
      </c>
      <c r="D20" s="22">
        <v>4</v>
      </c>
      <c r="E20" s="22">
        <v>5</v>
      </c>
      <c r="F20" s="22">
        <v>6</v>
      </c>
      <c r="G20" s="22">
        <v>7</v>
      </c>
      <c r="H20" s="24">
        <v>8</v>
      </c>
      <c r="J20" s="363"/>
      <c r="K20" s="374"/>
      <c r="L20" s="364"/>
    </row>
    <row r="21" spans="1:12">
      <c r="A21" s="41" t="s">
        <v>127</v>
      </c>
      <c r="B21" s="336" t="s">
        <v>128</v>
      </c>
      <c r="C21" s="18">
        <v>119</v>
      </c>
      <c r="D21" s="43">
        <v>213000</v>
      </c>
      <c r="E21" s="19" t="s">
        <v>129</v>
      </c>
      <c r="F21" s="44">
        <v>12</v>
      </c>
      <c r="G21" s="45">
        <f>H21/F21</f>
        <v>283921.83333333331</v>
      </c>
      <c r="H21" s="28">
        <v>3407062</v>
      </c>
      <c r="J21" s="363"/>
      <c r="K21" s="379"/>
      <c r="L21" s="364"/>
    </row>
    <row r="22" spans="1:12">
      <c r="A22" s="35"/>
      <c r="B22" s="34" t="s">
        <v>122</v>
      </c>
      <c r="C22" s="34"/>
      <c r="D22" s="35"/>
      <c r="E22" s="46"/>
      <c r="F22" s="47"/>
      <c r="G22" s="47"/>
      <c r="H22" s="38">
        <f>H21</f>
        <v>3407062</v>
      </c>
      <c r="J22" s="363"/>
      <c r="K22" s="379"/>
      <c r="L22" s="364"/>
    </row>
    <row r="23" spans="1:12" ht="13.5" customHeight="1">
      <c r="A23" s="9"/>
      <c r="B23" s="10"/>
      <c r="C23" s="10"/>
      <c r="D23" s="10"/>
      <c r="E23" s="10"/>
      <c r="F23" s="10"/>
      <c r="G23" s="10"/>
      <c r="H23" s="11"/>
      <c r="J23" s="363"/>
      <c r="K23" s="379"/>
      <c r="L23" s="364"/>
    </row>
    <row r="24" spans="1:12" ht="15" customHeight="1">
      <c r="A24" s="552" t="s">
        <v>130</v>
      </c>
      <c r="B24" s="553"/>
      <c r="C24" s="553"/>
      <c r="D24" s="553"/>
      <c r="E24" s="553"/>
      <c r="F24" s="553"/>
      <c r="G24" s="553"/>
      <c r="H24" s="553"/>
      <c r="J24" s="363"/>
      <c r="K24" s="379"/>
      <c r="L24" s="364"/>
    </row>
    <row r="25" spans="1:12" ht="4.5" customHeight="1">
      <c r="A25" s="9"/>
      <c r="B25" s="10"/>
      <c r="C25" s="10"/>
      <c r="D25" s="10"/>
      <c r="E25" s="10"/>
      <c r="F25" s="10"/>
      <c r="G25" s="10"/>
      <c r="H25" s="11"/>
      <c r="J25" s="363"/>
      <c r="K25" s="379"/>
      <c r="L25" s="364"/>
    </row>
    <row r="26" spans="1:12" ht="51">
      <c r="A26" s="20" t="s">
        <v>124</v>
      </c>
      <c r="B26" s="48" t="s">
        <v>112</v>
      </c>
      <c r="C26" s="20" t="s">
        <v>113</v>
      </c>
      <c r="D26" s="48"/>
      <c r="E26" s="20" t="s">
        <v>131</v>
      </c>
      <c r="F26" s="20" t="s">
        <v>132</v>
      </c>
      <c r="G26" s="20" t="s">
        <v>133</v>
      </c>
      <c r="H26" s="21" t="s">
        <v>118</v>
      </c>
      <c r="J26" s="363"/>
      <c r="K26" s="379"/>
      <c r="L26" s="364"/>
    </row>
    <row r="27" spans="1:12">
      <c r="A27" s="19">
        <v>1</v>
      </c>
      <c r="B27" s="19">
        <v>2</v>
      </c>
      <c r="C27" s="48">
        <v>3</v>
      </c>
      <c r="D27" s="48">
        <v>4</v>
      </c>
      <c r="E27" s="19">
        <v>5</v>
      </c>
      <c r="F27" s="19">
        <v>6</v>
      </c>
      <c r="G27" s="19">
        <v>7</v>
      </c>
      <c r="H27" s="44">
        <v>8</v>
      </c>
      <c r="J27" s="363"/>
      <c r="K27" s="379"/>
      <c r="L27" s="364"/>
    </row>
    <row r="28" spans="1:12">
      <c r="A28" s="49" t="s">
        <v>127</v>
      </c>
      <c r="B28" s="50" t="s">
        <v>134</v>
      </c>
      <c r="C28" s="51" t="s">
        <v>61</v>
      </c>
      <c r="D28" s="19">
        <v>214000</v>
      </c>
      <c r="E28" s="52"/>
      <c r="F28" s="53"/>
      <c r="G28" s="53"/>
      <c r="H28" s="54"/>
      <c r="J28" s="363"/>
      <c r="K28" s="379"/>
      <c r="L28" s="364"/>
    </row>
    <row r="29" spans="1:12" ht="15.75" customHeight="1">
      <c r="A29" s="49"/>
      <c r="B29" s="55" t="s">
        <v>335</v>
      </c>
      <c r="C29" s="55"/>
      <c r="D29" s="48"/>
      <c r="E29" s="19">
        <v>1</v>
      </c>
      <c r="F29" s="19">
        <v>1</v>
      </c>
      <c r="G29" s="56">
        <f>H29/2</f>
        <v>37500</v>
      </c>
      <c r="H29" s="57">
        <v>75000</v>
      </c>
      <c r="J29" s="363"/>
      <c r="K29" s="379"/>
      <c r="L29" s="364"/>
    </row>
    <row r="30" spans="1:12">
      <c r="A30" s="58"/>
      <c r="B30" s="59" t="s">
        <v>122</v>
      </c>
      <c r="C30" s="60"/>
      <c r="D30" s="61"/>
      <c r="E30" s="58"/>
      <c r="F30" s="58"/>
      <c r="G30" s="62"/>
      <c r="H30" s="38">
        <f>H29</f>
        <v>75000</v>
      </c>
      <c r="J30" s="363"/>
      <c r="K30" s="379"/>
      <c r="L30" s="364"/>
    </row>
    <row r="31" spans="1:12">
      <c r="A31" s="9"/>
      <c r="B31" s="10"/>
      <c r="C31" s="10"/>
      <c r="D31" s="10"/>
      <c r="E31" s="10"/>
      <c r="F31" s="10"/>
      <c r="G31" s="10"/>
      <c r="H31" s="11"/>
      <c r="J31" s="364"/>
      <c r="K31" s="374"/>
      <c r="L31" s="364"/>
    </row>
    <row r="32" spans="1:12">
      <c r="A32" s="10"/>
      <c r="B32" s="14"/>
      <c r="C32" s="14"/>
      <c r="D32" s="14" t="s">
        <v>136</v>
      </c>
      <c r="E32" s="14"/>
      <c r="F32" s="69"/>
      <c r="G32" s="69"/>
      <c r="H32" s="11"/>
      <c r="J32" s="364"/>
      <c r="K32" s="374"/>
      <c r="L32" s="364"/>
    </row>
    <row r="33" spans="1:12" ht="6.75" customHeight="1">
      <c r="A33" s="9"/>
      <c r="B33" s="70"/>
      <c r="C33" s="70"/>
      <c r="D33" s="10"/>
      <c r="E33" s="10"/>
      <c r="F33" s="10"/>
      <c r="G33" s="10"/>
      <c r="H33" s="11"/>
      <c r="J33" s="364"/>
      <c r="K33" s="374"/>
      <c r="L33" s="364"/>
    </row>
    <row r="34" spans="1:12" ht="38.25">
      <c r="A34" s="20" t="s">
        <v>111</v>
      </c>
      <c r="B34" s="51" t="s">
        <v>112</v>
      </c>
      <c r="C34" s="20" t="s">
        <v>113</v>
      </c>
      <c r="D34" s="20" t="s">
        <v>114</v>
      </c>
      <c r="E34" s="20" t="s">
        <v>115</v>
      </c>
      <c r="F34" s="20" t="s">
        <v>137</v>
      </c>
      <c r="G34" s="20" t="s">
        <v>138</v>
      </c>
      <c r="H34" s="21" t="s">
        <v>118</v>
      </c>
      <c r="J34" s="364"/>
      <c r="K34" s="374"/>
      <c r="L34" s="364"/>
    </row>
    <row r="35" spans="1:12">
      <c r="A35" s="19">
        <v>1</v>
      </c>
      <c r="B35" s="19">
        <v>2</v>
      </c>
      <c r="C35" s="19">
        <v>3</v>
      </c>
      <c r="D35" s="19">
        <v>4</v>
      </c>
      <c r="E35" s="19">
        <v>5</v>
      </c>
      <c r="F35" s="19">
        <v>6</v>
      </c>
      <c r="G35" s="19">
        <v>7</v>
      </c>
      <c r="H35" s="44">
        <v>8</v>
      </c>
      <c r="J35" s="364"/>
      <c r="K35" s="374"/>
      <c r="L35" s="364"/>
    </row>
    <row r="36" spans="1:12">
      <c r="A36" s="19">
        <v>1</v>
      </c>
      <c r="B36" s="71" t="s">
        <v>336</v>
      </c>
      <c r="C36" s="51" t="s">
        <v>61</v>
      </c>
      <c r="D36" s="19">
        <v>222000</v>
      </c>
      <c r="E36" s="19" t="s">
        <v>140</v>
      </c>
      <c r="F36" s="19">
        <v>3</v>
      </c>
      <c r="G36" s="72">
        <f t="shared" ref="G36:G41" si="0">H36/F36</f>
        <v>4330</v>
      </c>
      <c r="H36" s="57">
        <v>12990</v>
      </c>
      <c r="J36" s="364">
        <v>11454</v>
      </c>
      <c r="K36" s="374"/>
      <c r="L36" s="364"/>
    </row>
    <row r="37" spans="1:12">
      <c r="A37" s="19">
        <v>2</v>
      </c>
      <c r="B37" s="71" t="s">
        <v>337</v>
      </c>
      <c r="C37" s="51" t="s">
        <v>62</v>
      </c>
      <c r="D37" s="19">
        <v>222000</v>
      </c>
      <c r="E37" s="19" t="s">
        <v>129</v>
      </c>
      <c r="F37" s="19">
        <v>9</v>
      </c>
      <c r="G37" s="72">
        <f t="shared" si="0"/>
        <v>292189.33333333331</v>
      </c>
      <c r="H37" s="57">
        <v>2629704</v>
      </c>
      <c r="J37" s="364">
        <v>1486284</v>
      </c>
      <c r="K37" s="374"/>
      <c r="L37" s="364"/>
    </row>
    <row r="38" spans="1:12" hidden="1">
      <c r="A38" s="19">
        <v>3</v>
      </c>
      <c r="B38" s="71" t="s">
        <v>338</v>
      </c>
      <c r="C38" s="51" t="s">
        <v>62</v>
      </c>
      <c r="D38" s="19">
        <v>222000</v>
      </c>
      <c r="E38" s="19" t="s">
        <v>140</v>
      </c>
      <c r="F38" s="19">
        <v>1</v>
      </c>
      <c r="G38" s="72">
        <f t="shared" si="0"/>
        <v>0</v>
      </c>
      <c r="H38" s="57"/>
      <c r="J38" s="364"/>
      <c r="K38" s="374"/>
      <c r="L38" s="364"/>
    </row>
    <row r="39" spans="1:12">
      <c r="A39" s="19">
        <v>3</v>
      </c>
      <c r="B39" s="71" t="s">
        <v>339</v>
      </c>
      <c r="C39" s="51" t="s">
        <v>62</v>
      </c>
      <c r="D39" s="19">
        <v>222000</v>
      </c>
      <c r="E39" s="19" t="s">
        <v>140</v>
      </c>
      <c r="F39" s="19">
        <v>1</v>
      </c>
      <c r="G39" s="72">
        <f t="shared" si="0"/>
        <v>694</v>
      </c>
      <c r="H39" s="57">
        <v>694</v>
      </c>
      <c r="J39" s="364"/>
      <c r="K39" s="374">
        <v>693.6</v>
      </c>
      <c r="L39" s="364"/>
    </row>
    <row r="40" spans="1:12">
      <c r="A40" s="19">
        <v>4</v>
      </c>
      <c r="B40" s="71" t="s">
        <v>139</v>
      </c>
      <c r="C40" s="51" t="s">
        <v>62</v>
      </c>
      <c r="D40" s="19">
        <v>222000</v>
      </c>
      <c r="E40" s="19" t="s">
        <v>140</v>
      </c>
      <c r="F40" s="19">
        <v>1</v>
      </c>
      <c r="G40" s="72">
        <f t="shared" si="0"/>
        <v>22769</v>
      </c>
      <c r="H40" s="57">
        <v>22769</v>
      </c>
      <c r="J40" s="364">
        <v>5900</v>
      </c>
      <c r="K40" s="374"/>
      <c r="L40" s="364"/>
    </row>
    <row r="41" spans="1:12" ht="25.5">
      <c r="A41" s="19">
        <v>5</v>
      </c>
      <c r="B41" s="71" t="s">
        <v>575</v>
      </c>
      <c r="C41" s="51" t="s">
        <v>62</v>
      </c>
      <c r="D41" s="19">
        <v>222000</v>
      </c>
      <c r="E41" s="19" t="s">
        <v>140</v>
      </c>
      <c r="F41" s="19">
        <v>1</v>
      </c>
      <c r="G41" s="72">
        <f t="shared" si="0"/>
        <v>960</v>
      </c>
      <c r="H41" s="57">
        <v>960</v>
      </c>
      <c r="J41" s="364">
        <v>960</v>
      </c>
      <c r="K41" s="374"/>
      <c r="L41" s="364"/>
    </row>
    <row r="42" spans="1:12">
      <c r="A42" s="73"/>
      <c r="B42" s="73" t="s">
        <v>122</v>
      </c>
      <c r="C42" s="73"/>
      <c r="D42" s="74"/>
      <c r="E42" s="74"/>
      <c r="F42" s="74"/>
      <c r="G42" s="74"/>
      <c r="H42" s="75">
        <f>SUM(H36:H41)</f>
        <v>2667117</v>
      </c>
      <c r="J42" s="364"/>
      <c r="K42" s="374"/>
      <c r="L42" s="364"/>
    </row>
    <row r="43" spans="1:12">
      <c r="A43" s="9"/>
      <c r="B43" s="10"/>
      <c r="C43" s="10"/>
      <c r="D43" s="10"/>
      <c r="E43" s="10"/>
      <c r="F43" s="10"/>
      <c r="G43" s="10"/>
      <c r="H43" s="11"/>
      <c r="J43" s="364"/>
      <c r="K43" s="374"/>
      <c r="L43" s="364"/>
    </row>
    <row r="44" spans="1:12" ht="12" customHeight="1">
      <c r="A44" s="551" t="s">
        <v>340</v>
      </c>
      <c r="B44" s="551"/>
      <c r="C44" s="551"/>
      <c r="D44" s="551"/>
      <c r="E44" s="551"/>
      <c r="F44" s="551"/>
      <c r="G44" s="551"/>
      <c r="H44" s="551"/>
      <c r="J44" s="363"/>
      <c r="K44" s="379"/>
      <c r="L44" s="364"/>
    </row>
    <row r="45" spans="1:12" ht="8.25" customHeight="1">
      <c r="A45" s="16"/>
      <c r="B45" s="16"/>
      <c r="C45" s="16"/>
      <c r="D45" s="16"/>
      <c r="E45" s="16"/>
      <c r="F45" s="16"/>
      <c r="G45" s="16"/>
      <c r="H45" s="17"/>
      <c r="J45" s="363"/>
      <c r="K45" s="379"/>
      <c r="L45" s="364"/>
    </row>
    <row r="46" spans="1:12" ht="12" customHeight="1">
      <c r="A46" s="20" t="s">
        <v>111</v>
      </c>
      <c r="B46" s="20" t="s">
        <v>341</v>
      </c>
      <c r="C46" s="20" t="s">
        <v>113</v>
      </c>
      <c r="D46" s="20" t="s">
        <v>114</v>
      </c>
      <c r="E46" s="20" t="s">
        <v>342</v>
      </c>
      <c r="F46" s="20" t="s">
        <v>343</v>
      </c>
      <c r="G46" s="20" t="s">
        <v>344</v>
      </c>
      <c r="H46" s="21" t="s">
        <v>118</v>
      </c>
      <c r="J46" s="363"/>
      <c r="K46" s="379"/>
      <c r="L46" s="364"/>
    </row>
    <row r="47" spans="1:12" ht="12" customHeight="1">
      <c r="A47" s="22">
        <v>1</v>
      </c>
      <c r="B47" s="22">
        <v>2</v>
      </c>
      <c r="C47" s="19">
        <v>3</v>
      </c>
      <c r="D47" s="22">
        <v>4</v>
      </c>
      <c r="E47" s="22">
        <v>5</v>
      </c>
      <c r="F47" s="22">
        <v>6</v>
      </c>
      <c r="G47" s="22">
        <v>7</v>
      </c>
      <c r="H47" s="24">
        <v>8</v>
      </c>
      <c r="J47" s="363"/>
      <c r="K47" s="379"/>
      <c r="L47" s="364"/>
    </row>
    <row r="48" spans="1:12" ht="12" customHeight="1">
      <c r="A48" s="41">
        <v>1</v>
      </c>
      <c r="B48" s="42" t="s">
        <v>345</v>
      </c>
      <c r="C48" s="22">
        <v>247</v>
      </c>
      <c r="D48" s="22">
        <v>223020</v>
      </c>
      <c r="E48" s="22" t="s">
        <v>346</v>
      </c>
      <c r="F48" s="144">
        <f>H48/G48</f>
        <v>1833546.8409586058</v>
      </c>
      <c r="G48" s="56">
        <v>4.59</v>
      </c>
      <c r="H48" s="54">
        <v>8415980</v>
      </c>
      <c r="J48" s="363">
        <v>8415980</v>
      </c>
      <c r="K48" s="379"/>
      <c r="L48" s="364">
        <v>766779.35</v>
      </c>
    </row>
    <row r="49" spans="1:13" ht="12" customHeight="1">
      <c r="A49" s="41">
        <v>2</v>
      </c>
      <c r="B49" s="42" t="s">
        <v>347</v>
      </c>
      <c r="C49" s="22">
        <v>244</v>
      </c>
      <c r="D49" s="22">
        <v>223030</v>
      </c>
      <c r="E49" s="22"/>
      <c r="F49" s="216"/>
      <c r="G49" s="216"/>
      <c r="H49" s="54">
        <f>H51+H52</f>
        <v>5758366</v>
      </c>
      <c r="J49" s="363"/>
      <c r="K49" s="379"/>
      <c r="L49" s="364"/>
    </row>
    <row r="50" spans="1:13" ht="12" customHeight="1">
      <c r="A50" s="22"/>
      <c r="B50" s="30" t="s">
        <v>348</v>
      </c>
      <c r="C50" s="22"/>
      <c r="D50" s="22"/>
      <c r="E50" s="22"/>
      <c r="F50" s="217"/>
      <c r="G50" s="216"/>
      <c r="H50" s="57"/>
      <c r="J50" s="363"/>
      <c r="K50" s="379"/>
      <c r="L50" s="364"/>
    </row>
    <row r="51" spans="1:13" ht="12" customHeight="1">
      <c r="A51" s="22"/>
      <c r="B51" s="30" t="s">
        <v>570</v>
      </c>
      <c r="C51" s="22"/>
      <c r="D51" s="22"/>
      <c r="E51" s="22" t="s">
        <v>349</v>
      </c>
      <c r="F51" s="144">
        <f>H51/G51</f>
        <v>1486.1216216216217</v>
      </c>
      <c r="G51" s="56">
        <v>2368</v>
      </c>
      <c r="H51" s="218">
        <v>3519136</v>
      </c>
      <c r="I51" s="219"/>
      <c r="J51" s="365">
        <v>3469120</v>
      </c>
      <c r="K51" s="379"/>
      <c r="L51" s="364"/>
    </row>
    <row r="52" spans="1:13" ht="12" customHeight="1">
      <c r="A52" s="22"/>
      <c r="B52" s="30" t="s">
        <v>350</v>
      </c>
      <c r="C52" s="22"/>
      <c r="D52" s="22"/>
      <c r="E52" s="22" t="s">
        <v>349</v>
      </c>
      <c r="F52" s="144">
        <f>H52/G52</f>
        <v>1498.3138173302107</v>
      </c>
      <c r="G52" s="56">
        <v>1494.5</v>
      </c>
      <c r="H52" s="218">
        <v>2239230</v>
      </c>
      <c r="I52" s="219"/>
      <c r="J52" s="365">
        <v>2231288.5</v>
      </c>
      <c r="K52" s="379"/>
      <c r="L52" s="364"/>
    </row>
    <row r="53" spans="1:13" ht="24.75" customHeight="1">
      <c r="A53" s="41">
        <v>3</v>
      </c>
      <c r="B53" s="220" t="s">
        <v>351</v>
      </c>
      <c r="C53" s="43">
        <v>244</v>
      </c>
      <c r="D53" s="43">
        <v>223040</v>
      </c>
      <c r="E53" s="43" t="s">
        <v>349</v>
      </c>
      <c r="F53" s="221">
        <f>H53/G53</f>
        <v>60.7501692620176</v>
      </c>
      <c r="G53" s="333">
        <v>2584.75</v>
      </c>
      <c r="H53" s="222">
        <v>157024</v>
      </c>
      <c r="I53" s="219"/>
      <c r="J53" s="363">
        <v>157023.59</v>
      </c>
      <c r="K53" s="379"/>
      <c r="L53" s="364"/>
    </row>
    <row r="54" spans="1:13" ht="12" customHeight="1">
      <c r="A54" s="35"/>
      <c r="B54" s="223" t="s">
        <v>122</v>
      </c>
      <c r="C54" s="223"/>
      <c r="D54" s="35"/>
      <c r="E54" s="35"/>
      <c r="F54" s="47"/>
      <c r="G54" s="224"/>
      <c r="H54" s="38">
        <f>H48+H49+H53</f>
        <v>14331370</v>
      </c>
      <c r="J54" s="363"/>
      <c r="K54" s="379"/>
      <c r="L54" s="364"/>
    </row>
    <row r="55" spans="1:13" ht="12" customHeight="1">
      <c r="A55" s="14"/>
      <c r="B55" s="76"/>
      <c r="C55" s="76"/>
      <c r="D55" s="9"/>
      <c r="E55" s="9"/>
      <c r="F55" s="94"/>
      <c r="G55" s="225"/>
      <c r="H55" s="11"/>
      <c r="J55" s="363"/>
      <c r="K55" s="379"/>
      <c r="L55" s="364"/>
    </row>
    <row r="56" spans="1:13" ht="12" customHeight="1">
      <c r="A56" s="9"/>
      <c r="B56" s="10"/>
      <c r="C56" s="10"/>
      <c r="D56" s="14" t="s">
        <v>229</v>
      </c>
      <c r="E56" s="14"/>
      <c r="F56" s="69"/>
      <c r="G56" s="69"/>
      <c r="H56" s="66"/>
      <c r="J56" s="363"/>
      <c r="K56" s="379"/>
      <c r="L56" s="364"/>
    </row>
    <row r="57" spans="1:13">
      <c r="A57" s="9"/>
      <c r="B57" s="10"/>
      <c r="C57" s="10"/>
      <c r="D57" s="14"/>
      <c r="E57" s="14"/>
      <c r="F57" s="69"/>
      <c r="G57" s="69"/>
      <c r="H57" s="66"/>
      <c r="J57" s="363"/>
      <c r="K57" s="379"/>
      <c r="L57" s="364"/>
    </row>
    <row r="58" spans="1:13" ht="44.25" customHeight="1">
      <c r="A58" s="20" t="s">
        <v>111</v>
      </c>
      <c r="B58" s="19" t="s">
        <v>112</v>
      </c>
      <c r="C58" s="20" t="s">
        <v>113</v>
      </c>
      <c r="D58" s="20" t="s">
        <v>114</v>
      </c>
      <c r="E58" s="20" t="s">
        <v>115</v>
      </c>
      <c r="F58" s="20" t="s">
        <v>137</v>
      </c>
      <c r="G58" s="20" t="s">
        <v>138</v>
      </c>
      <c r="H58" s="21" t="s">
        <v>118</v>
      </c>
      <c r="J58" s="363"/>
      <c r="K58" s="379"/>
      <c r="L58" s="364"/>
    </row>
    <row r="59" spans="1:13" ht="14.25" customHeight="1">
      <c r="A59" s="20">
        <v>1</v>
      </c>
      <c r="B59" s="20">
        <v>2</v>
      </c>
      <c r="C59" s="19">
        <v>3</v>
      </c>
      <c r="D59" s="19">
        <v>4</v>
      </c>
      <c r="E59" s="19">
        <v>5</v>
      </c>
      <c r="F59" s="19">
        <v>6</v>
      </c>
      <c r="G59" s="19">
        <v>7</v>
      </c>
      <c r="H59" s="44">
        <v>8</v>
      </c>
      <c r="I59" s="67"/>
      <c r="J59" s="366"/>
      <c r="K59" s="384"/>
      <c r="L59" s="364"/>
    </row>
    <row r="60" spans="1:13" ht="29.25" customHeight="1">
      <c r="A60" s="20">
        <v>1</v>
      </c>
      <c r="B60" s="226" t="s">
        <v>352</v>
      </c>
      <c r="C60" s="51" t="s">
        <v>62</v>
      </c>
      <c r="D60" s="19">
        <v>225020</v>
      </c>
      <c r="E60" s="19" t="s">
        <v>140</v>
      </c>
      <c r="F60" s="19">
        <v>1</v>
      </c>
      <c r="G60" s="72">
        <f t="shared" ref="G60:G75" si="1">H60/F60</f>
        <v>22000</v>
      </c>
      <c r="H60" s="28">
        <v>22000</v>
      </c>
      <c r="I60" s="67"/>
      <c r="J60" s="366"/>
      <c r="K60" s="384"/>
      <c r="L60" s="364"/>
    </row>
    <row r="61" spans="1:13" ht="15.75" customHeight="1">
      <c r="A61" s="20">
        <v>2</v>
      </c>
      <c r="B61" s="227" t="s">
        <v>353</v>
      </c>
      <c r="C61" s="51" t="s">
        <v>62</v>
      </c>
      <c r="D61" s="19">
        <v>225020</v>
      </c>
      <c r="E61" s="19" t="s">
        <v>129</v>
      </c>
      <c r="F61" s="44">
        <v>12</v>
      </c>
      <c r="G61" s="72">
        <f t="shared" si="1"/>
        <v>83221</v>
      </c>
      <c r="H61" s="28">
        <v>998652</v>
      </c>
      <c r="I61" s="67"/>
      <c r="J61" s="366">
        <v>549257.69999999995</v>
      </c>
      <c r="K61" s="384"/>
      <c r="L61" s="364"/>
      <c r="M61" s="13" t="s">
        <v>569</v>
      </c>
    </row>
    <row r="62" spans="1:13" ht="13.5" customHeight="1">
      <c r="A62" s="20">
        <v>3</v>
      </c>
      <c r="B62" s="104" t="s">
        <v>354</v>
      </c>
      <c r="C62" s="51" t="s">
        <v>62</v>
      </c>
      <c r="D62" s="19">
        <v>225020</v>
      </c>
      <c r="E62" s="19" t="s">
        <v>140</v>
      </c>
      <c r="F62" s="44">
        <v>4</v>
      </c>
      <c r="G62" s="72">
        <f t="shared" si="1"/>
        <v>3961.6424999999999</v>
      </c>
      <c r="H62" s="28">
        <v>15846.57</v>
      </c>
      <c r="I62" s="67"/>
      <c r="J62" s="366">
        <v>15528.43</v>
      </c>
      <c r="K62" s="384"/>
      <c r="L62" s="364"/>
    </row>
    <row r="63" spans="1:13" ht="39.75" customHeight="1">
      <c r="A63" s="20">
        <v>4</v>
      </c>
      <c r="B63" s="83" t="s">
        <v>576</v>
      </c>
      <c r="C63" s="51" t="s">
        <v>62</v>
      </c>
      <c r="D63" s="19">
        <v>225020</v>
      </c>
      <c r="E63" s="19" t="s">
        <v>140</v>
      </c>
      <c r="F63" s="19">
        <v>1</v>
      </c>
      <c r="G63" s="72">
        <f t="shared" si="1"/>
        <v>6396</v>
      </c>
      <c r="H63" s="28">
        <v>6396</v>
      </c>
      <c r="I63" s="67"/>
      <c r="J63" s="366">
        <v>6395.2</v>
      </c>
      <c r="K63" s="384"/>
      <c r="L63" s="364"/>
    </row>
    <row r="64" spans="1:13" ht="25.5">
      <c r="A64" s="20">
        <v>5</v>
      </c>
      <c r="B64" s="71" t="s">
        <v>355</v>
      </c>
      <c r="C64" s="51" t="s">
        <v>62</v>
      </c>
      <c r="D64" s="19">
        <v>225020</v>
      </c>
      <c r="E64" s="19" t="s">
        <v>140</v>
      </c>
      <c r="F64" s="19">
        <v>1</v>
      </c>
      <c r="G64" s="72">
        <f t="shared" si="1"/>
        <v>9000</v>
      </c>
      <c r="H64" s="28">
        <v>9000</v>
      </c>
      <c r="I64" s="67"/>
      <c r="J64" s="366"/>
      <c r="K64" s="384"/>
      <c r="L64" s="364"/>
    </row>
    <row r="65" spans="1:12">
      <c r="A65" s="20">
        <v>6</v>
      </c>
      <c r="B65" s="104" t="s">
        <v>356</v>
      </c>
      <c r="C65" s="51" t="s">
        <v>62</v>
      </c>
      <c r="D65" s="19">
        <v>225020</v>
      </c>
      <c r="E65" s="19" t="s">
        <v>129</v>
      </c>
      <c r="F65" s="44">
        <v>12</v>
      </c>
      <c r="G65" s="72">
        <f t="shared" si="1"/>
        <v>2500</v>
      </c>
      <c r="H65" s="28">
        <v>30000</v>
      </c>
      <c r="I65" s="67"/>
      <c r="J65" s="366">
        <v>24000</v>
      </c>
      <c r="K65" s="384"/>
      <c r="L65" s="364"/>
    </row>
    <row r="66" spans="1:12" ht="25.5">
      <c r="A66" s="20">
        <v>7</v>
      </c>
      <c r="B66" s="104" t="s">
        <v>357</v>
      </c>
      <c r="C66" s="51" t="s">
        <v>62</v>
      </c>
      <c r="D66" s="19">
        <v>225020</v>
      </c>
      <c r="E66" s="19" t="s">
        <v>129</v>
      </c>
      <c r="F66" s="44">
        <v>12</v>
      </c>
      <c r="G66" s="72">
        <f t="shared" si="1"/>
        <v>8500</v>
      </c>
      <c r="H66" s="28">
        <v>102000</v>
      </c>
      <c r="I66" s="67"/>
      <c r="J66" s="366">
        <v>96000</v>
      </c>
      <c r="K66" s="384"/>
      <c r="L66" s="364"/>
    </row>
    <row r="67" spans="1:12" ht="25.5" customHeight="1">
      <c r="A67" s="20">
        <v>8</v>
      </c>
      <c r="B67" s="228" t="s">
        <v>358</v>
      </c>
      <c r="C67" s="229" t="s">
        <v>62</v>
      </c>
      <c r="D67" s="19">
        <v>225020</v>
      </c>
      <c r="E67" s="19" t="s">
        <v>129</v>
      </c>
      <c r="F67" s="44">
        <v>12</v>
      </c>
      <c r="G67" s="72">
        <f t="shared" si="1"/>
        <v>3900</v>
      </c>
      <c r="H67" s="28">
        <v>46800</v>
      </c>
      <c r="I67" s="67"/>
      <c r="J67" s="366">
        <v>46800</v>
      </c>
      <c r="K67" s="384"/>
      <c r="L67" s="364"/>
    </row>
    <row r="68" spans="1:12" ht="25.5" customHeight="1">
      <c r="A68" s="20">
        <v>9</v>
      </c>
      <c r="B68" s="228" t="s">
        <v>359</v>
      </c>
      <c r="C68" s="229" t="s">
        <v>62</v>
      </c>
      <c r="D68" s="19">
        <v>225020</v>
      </c>
      <c r="E68" s="19" t="s">
        <v>140</v>
      </c>
      <c r="F68" s="19">
        <v>1</v>
      </c>
      <c r="G68" s="72">
        <f t="shared" si="1"/>
        <v>175761.43</v>
      </c>
      <c r="H68" s="28">
        <v>175761.43</v>
      </c>
      <c r="I68" s="67"/>
      <c r="J68" s="366">
        <v>175761.43</v>
      </c>
      <c r="K68" s="384"/>
      <c r="L68" s="364"/>
    </row>
    <row r="69" spans="1:12">
      <c r="A69" s="20">
        <v>10</v>
      </c>
      <c r="B69" s="228" t="s">
        <v>360</v>
      </c>
      <c r="C69" s="229" t="s">
        <v>62</v>
      </c>
      <c r="D69" s="19">
        <v>225020</v>
      </c>
      <c r="E69" s="19" t="s">
        <v>140</v>
      </c>
      <c r="F69" s="19">
        <v>1</v>
      </c>
      <c r="G69" s="72">
        <f t="shared" si="1"/>
        <v>21524</v>
      </c>
      <c r="H69" s="28">
        <v>21524</v>
      </c>
      <c r="I69" s="67"/>
      <c r="J69" s="366">
        <v>21524</v>
      </c>
      <c r="K69" s="384"/>
      <c r="L69" s="364"/>
    </row>
    <row r="70" spans="1:12">
      <c r="A70" s="20">
        <v>11</v>
      </c>
      <c r="B70" s="228" t="s">
        <v>361</v>
      </c>
      <c r="C70" s="229" t="s">
        <v>62</v>
      </c>
      <c r="D70" s="19">
        <v>225020</v>
      </c>
      <c r="E70" s="19" t="s">
        <v>140</v>
      </c>
      <c r="F70" s="19">
        <v>1</v>
      </c>
      <c r="G70" s="72">
        <f t="shared" si="1"/>
        <v>34000</v>
      </c>
      <c r="H70" s="28">
        <v>34000</v>
      </c>
      <c r="I70" s="67"/>
      <c r="J70" s="366">
        <v>34000</v>
      </c>
      <c r="K70" s="384"/>
      <c r="L70" s="364"/>
    </row>
    <row r="71" spans="1:12">
      <c r="A71" s="20">
        <v>12</v>
      </c>
      <c r="B71" s="228" t="s">
        <v>362</v>
      </c>
      <c r="C71" s="229" t="s">
        <v>62</v>
      </c>
      <c r="D71" s="19">
        <v>225020</v>
      </c>
      <c r="E71" s="19" t="s">
        <v>140</v>
      </c>
      <c r="F71" s="19">
        <v>1</v>
      </c>
      <c r="G71" s="72">
        <f t="shared" si="1"/>
        <v>10000</v>
      </c>
      <c r="H71" s="28">
        <v>10000</v>
      </c>
      <c r="I71" s="67"/>
      <c r="J71" s="366"/>
      <c r="K71" s="384">
        <v>10000</v>
      </c>
      <c r="L71" s="364"/>
    </row>
    <row r="72" spans="1:12" ht="25.5">
      <c r="A72" s="20">
        <v>13</v>
      </c>
      <c r="B72" s="228" t="s">
        <v>577</v>
      </c>
      <c r="C72" s="229" t="s">
        <v>62</v>
      </c>
      <c r="D72" s="19">
        <v>225020</v>
      </c>
      <c r="E72" s="19" t="s">
        <v>140</v>
      </c>
      <c r="F72" s="19">
        <v>1</v>
      </c>
      <c r="G72" s="72">
        <f t="shared" si="1"/>
        <v>22000</v>
      </c>
      <c r="H72" s="28">
        <v>22000</v>
      </c>
      <c r="I72" s="67"/>
      <c r="J72" s="366">
        <v>22000</v>
      </c>
      <c r="K72" s="384"/>
      <c r="L72" s="364"/>
    </row>
    <row r="73" spans="1:12">
      <c r="A73" s="20">
        <v>14</v>
      </c>
      <c r="B73" s="228" t="s">
        <v>363</v>
      </c>
      <c r="C73" s="229" t="s">
        <v>62</v>
      </c>
      <c r="D73" s="19">
        <v>225020</v>
      </c>
      <c r="E73" s="19" t="s">
        <v>140</v>
      </c>
      <c r="F73" s="19">
        <v>1</v>
      </c>
      <c r="G73" s="72">
        <f t="shared" si="1"/>
        <v>120000</v>
      </c>
      <c r="H73" s="28">
        <v>120000</v>
      </c>
      <c r="I73" s="67"/>
      <c r="J73" s="366"/>
      <c r="K73" s="384"/>
      <c r="L73" s="364"/>
    </row>
    <row r="74" spans="1:12" ht="25.5">
      <c r="A74" s="20">
        <v>15</v>
      </c>
      <c r="B74" s="228" t="s">
        <v>578</v>
      </c>
      <c r="C74" s="229" t="s">
        <v>62</v>
      </c>
      <c r="D74" s="19">
        <v>225020</v>
      </c>
      <c r="E74" s="19" t="s">
        <v>140</v>
      </c>
      <c r="F74" s="19">
        <v>1</v>
      </c>
      <c r="G74" s="72">
        <f t="shared" si="1"/>
        <v>14472</v>
      </c>
      <c r="H74" s="28">
        <v>14472</v>
      </c>
      <c r="I74" s="67"/>
      <c r="J74" s="366">
        <v>14472</v>
      </c>
      <c r="K74" s="384"/>
      <c r="L74" s="364"/>
    </row>
    <row r="75" spans="1:12" ht="13.5" customHeight="1">
      <c r="A75" s="20">
        <v>16</v>
      </c>
      <c r="B75" s="228" t="s">
        <v>591</v>
      </c>
      <c r="C75" s="229" t="s">
        <v>62</v>
      </c>
      <c r="D75" s="19">
        <v>225020</v>
      </c>
      <c r="E75" s="19" t="s">
        <v>140</v>
      </c>
      <c r="F75" s="19">
        <v>1</v>
      </c>
      <c r="G75" s="72">
        <f t="shared" si="1"/>
        <v>12000</v>
      </c>
      <c r="H75" s="28">
        <v>12000</v>
      </c>
      <c r="I75" s="67"/>
      <c r="J75" s="366">
        <v>12000</v>
      </c>
      <c r="K75" s="384"/>
      <c r="L75" s="364"/>
    </row>
    <row r="76" spans="1:12" ht="14.25" customHeight="1">
      <c r="A76" s="84"/>
      <c r="B76" s="140" t="s">
        <v>122</v>
      </c>
      <c r="C76" s="140"/>
      <c r="D76" s="84"/>
      <c r="E76" s="61"/>
      <c r="F76" s="61"/>
      <c r="G76" s="61"/>
      <c r="H76" s="38">
        <f>SUM(H60:H75)</f>
        <v>1640451.9999999998</v>
      </c>
      <c r="I76" s="230"/>
      <c r="J76" s="366"/>
      <c r="K76" s="384"/>
      <c r="L76" s="364"/>
    </row>
    <row r="77" spans="1:12" ht="9.75" customHeight="1">
      <c r="A77" s="14"/>
      <c r="B77" s="231"/>
      <c r="C77" s="231"/>
      <c r="D77" s="14"/>
      <c r="E77" s="10"/>
      <c r="F77" s="10"/>
      <c r="G77" s="10"/>
      <c r="H77" s="66"/>
      <c r="I77" s="230"/>
      <c r="J77" s="366"/>
      <c r="K77" s="384"/>
      <c r="L77" s="364"/>
    </row>
    <row r="78" spans="1:12">
      <c r="A78" s="9"/>
      <c r="B78" s="10"/>
      <c r="C78" s="10"/>
      <c r="D78" s="14" t="s">
        <v>141</v>
      </c>
      <c r="E78" s="14"/>
      <c r="F78" s="69"/>
      <c r="G78" s="69"/>
      <c r="H78" s="66"/>
      <c r="I78" s="67"/>
      <c r="J78" s="366"/>
      <c r="K78" s="384"/>
      <c r="L78" s="364"/>
    </row>
    <row r="79" spans="1:12" ht="63.75" hidden="1">
      <c r="A79" s="169" t="s">
        <v>161</v>
      </c>
      <c r="B79" s="170" t="s">
        <v>112</v>
      </c>
      <c r="C79" s="170"/>
      <c r="D79" s="169" t="s">
        <v>114</v>
      </c>
      <c r="E79" s="171" t="s">
        <v>304</v>
      </c>
      <c r="F79" s="172" t="s">
        <v>305</v>
      </c>
      <c r="G79" s="173" t="s">
        <v>306</v>
      </c>
      <c r="H79" s="174" t="s">
        <v>307</v>
      </c>
      <c r="J79" s="363"/>
      <c r="K79" s="379"/>
      <c r="L79" s="364"/>
    </row>
    <row r="80" spans="1:12" ht="13.5" hidden="1" thickBot="1">
      <c r="A80" s="175">
        <v>1</v>
      </c>
      <c r="B80" s="176">
        <v>2</v>
      </c>
      <c r="C80" s="176"/>
      <c r="D80" s="175">
        <v>3</v>
      </c>
      <c r="E80" s="177">
        <v>4</v>
      </c>
      <c r="F80" s="178">
        <v>5</v>
      </c>
      <c r="G80" s="179">
        <v>6</v>
      </c>
      <c r="H80" s="180">
        <v>7</v>
      </c>
      <c r="J80" s="363"/>
      <c r="K80" s="379"/>
      <c r="L80" s="364"/>
    </row>
    <row r="81" spans="1:19" ht="38.25" hidden="1">
      <c r="A81" s="181" t="s">
        <v>127</v>
      </c>
      <c r="B81" s="182" t="s">
        <v>308</v>
      </c>
      <c r="C81" s="183"/>
      <c r="D81" s="184">
        <v>22601</v>
      </c>
      <c r="E81" s="185"/>
      <c r="F81" s="186"/>
      <c r="G81" s="187"/>
      <c r="H81" s="188">
        <f>H82+H88</f>
        <v>0</v>
      </c>
      <c r="J81" s="363"/>
      <c r="K81" s="379"/>
      <c r="L81" s="364"/>
    </row>
    <row r="82" spans="1:19" hidden="1">
      <c r="A82" s="189"/>
      <c r="B82" s="190" t="s">
        <v>309</v>
      </c>
      <c r="C82" s="190"/>
      <c r="D82" s="191"/>
      <c r="E82" s="192"/>
      <c r="F82" s="53"/>
      <c r="G82" s="193"/>
      <c r="H82" s="194">
        <f>SUM(H84:H87)</f>
        <v>0</v>
      </c>
      <c r="J82" s="363"/>
      <c r="K82" s="379"/>
      <c r="L82" s="364"/>
    </row>
    <row r="83" spans="1:19" ht="16.5" hidden="1" customHeight="1">
      <c r="A83" s="195"/>
      <c r="B83" s="190" t="s">
        <v>310</v>
      </c>
      <c r="C83" s="190"/>
      <c r="D83" s="191"/>
      <c r="E83" s="192"/>
      <c r="F83" s="53"/>
      <c r="G83" s="193"/>
      <c r="H83" s="196"/>
      <c r="J83" s="363"/>
      <c r="K83" s="379"/>
      <c r="L83" s="364"/>
    </row>
    <row r="84" spans="1:19" hidden="1">
      <c r="A84" s="195"/>
      <c r="B84" s="197" t="s">
        <v>311</v>
      </c>
      <c r="C84" s="197"/>
      <c r="D84" s="191"/>
      <c r="E84" s="19">
        <v>5</v>
      </c>
      <c r="F84" s="19">
        <v>2</v>
      </c>
      <c r="G84" s="198"/>
      <c r="H84" s="199">
        <f>E84*F84*G84/1000</f>
        <v>0</v>
      </c>
      <c r="J84" s="363"/>
      <c r="K84" s="379"/>
      <c r="L84" s="364"/>
    </row>
    <row r="85" spans="1:19" hidden="1">
      <c r="A85" s="195"/>
      <c r="B85" s="197" t="s">
        <v>312</v>
      </c>
      <c r="C85" s="197"/>
      <c r="D85" s="191"/>
      <c r="E85" s="19">
        <v>6</v>
      </c>
      <c r="F85" s="19">
        <v>1</v>
      </c>
      <c r="G85" s="198"/>
      <c r="H85" s="199">
        <f>E85*F85*G85/1000</f>
        <v>0</v>
      </c>
      <c r="J85" s="363"/>
      <c r="K85" s="379"/>
      <c r="L85" s="364"/>
    </row>
    <row r="86" spans="1:19" hidden="1">
      <c r="A86" s="195"/>
      <c r="B86" s="197" t="s">
        <v>313</v>
      </c>
      <c r="C86" s="197"/>
      <c r="D86" s="189"/>
      <c r="E86" s="19">
        <v>6</v>
      </c>
      <c r="F86" s="19">
        <v>1</v>
      </c>
      <c r="G86" s="198"/>
      <c r="H86" s="199">
        <f>E86*F86*G86/1000</f>
        <v>0</v>
      </c>
      <c r="J86" s="363"/>
      <c r="K86" s="379"/>
      <c r="L86" s="364"/>
    </row>
    <row r="87" spans="1:19" hidden="1">
      <c r="A87" s="195"/>
      <c r="B87" s="197" t="s">
        <v>314</v>
      </c>
      <c r="C87" s="197"/>
      <c r="D87" s="189"/>
      <c r="E87" s="19">
        <v>6</v>
      </c>
      <c r="F87" s="19">
        <v>1</v>
      </c>
      <c r="G87" s="198"/>
      <c r="H87" s="199">
        <f>E87*F87*G87/1000</f>
        <v>0</v>
      </c>
      <c r="J87" s="363"/>
      <c r="K87" s="379"/>
      <c r="L87" s="364"/>
    </row>
    <row r="88" spans="1:19" hidden="1">
      <c r="A88" s="191"/>
      <c r="B88" s="190" t="s">
        <v>315</v>
      </c>
      <c r="C88" s="190"/>
      <c r="D88" s="191"/>
      <c r="E88" s="49"/>
      <c r="F88" s="49"/>
      <c r="G88" s="200"/>
      <c r="H88" s="196">
        <f>H90</f>
        <v>0</v>
      </c>
      <c r="J88" s="363"/>
      <c r="K88" s="379"/>
      <c r="L88" s="364"/>
    </row>
    <row r="89" spans="1:19" hidden="1">
      <c r="A89" s="191"/>
      <c r="B89" s="190" t="s">
        <v>310</v>
      </c>
      <c r="C89" s="190"/>
      <c r="D89" s="191"/>
      <c r="E89" s="49"/>
      <c r="F89" s="49"/>
      <c r="G89" s="200"/>
      <c r="H89" s="196"/>
      <c r="J89" s="363"/>
      <c r="K89" s="379"/>
      <c r="L89" s="364"/>
    </row>
    <row r="90" spans="1:19" hidden="1">
      <c r="A90" s="191"/>
      <c r="B90" s="197" t="s">
        <v>313</v>
      </c>
      <c r="C90" s="201"/>
      <c r="D90" s="195"/>
      <c r="E90" s="202">
        <v>11</v>
      </c>
      <c r="F90" s="202">
        <v>1</v>
      </c>
      <c r="G90" s="203"/>
      <c r="H90" s="199">
        <f>E90*F90*G90/1000</f>
        <v>0</v>
      </c>
      <c r="J90" s="363"/>
      <c r="K90" s="379"/>
      <c r="L90" s="364"/>
    </row>
    <row r="91" spans="1:19" ht="13.5" hidden="1" thickBot="1">
      <c r="A91" s="204"/>
      <c r="B91" s="205"/>
      <c r="C91" s="205"/>
      <c r="D91" s="175"/>
      <c r="E91" s="178"/>
      <c r="F91" s="178"/>
      <c r="G91" s="179"/>
      <c r="H91" s="206"/>
      <c r="J91" s="363"/>
      <c r="K91" s="379"/>
      <c r="L91" s="364"/>
    </row>
    <row r="92" spans="1:19" s="12" customFormat="1" ht="5.25" customHeight="1">
      <c r="A92" s="9"/>
      <c r="B92" s="10"/>
      <c r="C92" s="10"/>
      <c r="D92" s="10"/>
      <c r="E92" s="10"/>
      <c r="F92" s="10"/>
      <c r="G92" s="10"/>
      <c r="H92" s="11"/>
      <c r="J92" s="363"/>
      <c r="K92" s="379"/>
      <c r="L92" s="364"/>
      <c r="M92" s="13"/>
      <c r="N92" s="13"/>
      <c r="O92" s="13"/>
      <c r="P92" s="13"/>
      <c r="Q92" s="13"/>
      <c r="R92" s="13"/>
      <c r="S92" s="13"/>
    </row>
    <row r="93" spans="1:19" ht="36">
      <c r="A93" s="232" t="s">
        <v>364</v>
      </c>
      <c r="B93" s="233" t="s">
        <v>112</v>
      </c>
      <c r="C93" s="20" t="s">
        <v>113</v>
      </c>
      <c r="D93" s="79" t="s">
        <v>114</v>
      </c>
      <c r="E93" s="79" t="s">
        <v>365</v>
      </c>
      <c r="F93" s="79" t="s">
        <v>343</v>
      </c>
      <c r="G93" s="79" t="s">
        <v>138</v>
      </c>
      <c r="H93" s="81" t="s">
        <v>118</v>
      </c>
      <c r="J93" s="367"/>
      <c r="K93" s="379"/>
      <c r="L93" s="364"/>
    </row>
    <row r="94" spans="1:19" ht="14.25" customHeight="1">
      <c r="A94" s="19">
        <v>1</v>
      </c>
      <c r="B94" s="19">
        <v>2</v>
      </c>
      <c r="C94" s="19">
        <v>3</v>
      </c>
      <c r="D94" s="20">
        <v>4</v>
      </c>
      <c r="E94" s="19">
        <v>5</v>
      </c>
      <c r="F94" s="19">
        <v>6</v>
      </c>
      <c r="G94" s="19">
        <v>7</v>
      </c>
      <c r="H94" s="234">
        <v>8</v>
      </c>
      <c r="J94" s="367"/>
      <c r="K94" s="379"/>
      <c r="L94" s="364"/>
    </row>
    <row r="95" spans="1:19" ht="25.5">
      <c r="A95" s="19">
        <v>1</v>
      </c>
      <c r="B95" s="235" t="s">
        <v>143</v>
      </c>
      <c r="C95" s="51" t="s">
        <v>61</v>
      </c>
      <c r="D95" s="19">
        <v>226000</v>
      </c>
      <c r="E95" s="19" t="s">
        <v>144</v>
      </c>
      <c r="F95" s="33">
        <v>3</v>
      </c>
      <c r="G95" s="100">
        <f t="shared" ref="G95:G108" si="2">H95/F95</f>
        <v>6000</v>
      </c>
      <c r="H95" s="57">
        <v>18000</v>
      </c>
      <c r="J95" s="367">
        <v>7046</v>
      </c>
      <c r="K95" s="379"/>
      <c r="L95" s="364"/>
    </row>
    <row r="96" spans="1:19">
      <c r="A96" s="19">
        <v>2</v>
      </c>
      <c r="B96" s="235" t="s">
        <v>366</v>
      </c>
      <c r="C96" s="51" t="s">
        <v>61</v>
      </c>
      <c r="D96" s="19">
        <v>226000</v>
      </c>
      <c r="E96" s="19" t="s">
        <v>144</v>
      </c>
      <c r="F96" s="33">
        <v>3</v>
      </c>
      <c r="G96" s="100">
        <f t="shared" si="2"/>
        <v>360</v>
      </c>
      <c r="H96" s="57">
        <v>1080</v>
      </c>
      <c r="J96" s="367"/>
      <c r="K96" s="379"/>
      <c r="L96" s="364"/>
    </row>
    <row r="97" spans="1:17">
      <c r="A97" s="19">
        <v>3</v>
      </c>
      <c r="B97" s="71" t="s">
        <v>148</v>
      </c>
      <c r="C97" s="19">
        <v>244</v>
      </c>
      <c r="D97" s="20">
        <v>226000</v>
      </c>
      <c r="E97" s="19" t="s">
        <v>144</v>
      </c>
      <c r="F97" s="44">
        <v>28</v>
      </c>
      <c r="G97" s="100">
        <f t="shared" si="2"/>
        <v>3729.1071428571427</v>
      </c>
      <c r="H97" s="28">
        <v>104415</v>
      </c>
      <c r="I97" s="67"/>
      <c r="J97" s="366">
        <v>104415.02</v>
      </c>
      <c r="K97" s="384"/>
      <c r="L97" s="364"/>
    </row>
    <row r="98" spans="1:17">
      <c r="A98" s="19">
        <v>4</v>
      </c>
      <c r="B98" s="71" t="s">
        <v>581</v>
      </c>
      <c r="C98" s="19">
        <v>244</v>
      </c>
      <c r="D98" s="20">
        <v>226000</v>
      </c>
      <c r="E98" s="19" t="s">
        <v>140</v>
      </c>
      <c r="F98" s="44">
        <v>1</v>
      </c>
      <c r="G98" s="100">
        <f t="shared" si="2"/>
        <v>168</v>
      </c>
      <c r="H98" s="28">
        <v>168</v>
      </c>
      <c r="I98" s="67"/>
      <c r="J98" s="366">
        <v>168</v>
      </c>
      <c r="K98" s="384"/>
      <c r="L98" s="364"/>
    </row>
    <row r="99" spans="1:17" ht="25.5" customHeight="1">
      <c r="A99" s="19">
        <v>5</v>
      </c>
      <c r="B99" s="71" t="s">
        <v>146</v>
      </c>
      <c r="C99" s="19">
        <v>244</v>
      </c>
      <c r="D99" s="20">
        <v>226000</v>
      </c>
      <c r="E99" s="19" t="s">
        <v>140</v>
      </c>
      <c r="F99" s="44">
        <v>1</v>
      </c>
      <c r="G99" s="100">
        <f t="shared" si="2"/>
        <v>6992</v>
      </c>
      <c r="H99" s="28">
        <v>6992</v>
      </c>
      <c r="I99" s="67"/>
      <c r="J99" s="366">
        <v>1890</v>
      </c>
      <c r="K99" s="384"/>
      <c r="L99" s="364"/>
    </row>
    <row r="100" spans="1:17" ht="25.5" customHeight="1">
      <c r="A100" s="19">
        <v>6</v>
      </c>
      <c r="B100" s="71" t="s">
        <v>367</v>
      </c>
      <c r="C100" s="19">
        <v>244</v>
      </c>
      <c r="D100" s="20">
        <v>226000</v>
      </c>
      <c r="E100" s="19" t="s">
        <v>140</v>
      </c>
      <c r="F100" s="44">
        <v>1</v>
      </c>
      <c r="G100" s="100">
        <f t="shared" si="2"/>
        <v>550</v>
      </c>
      <c r="H100" s="28">
        <v>550</v>
      </c>
      <c r="I100" s="67"/>
      <c r="J100" s="366"/>
      <c r="K100" s="424">
        <v>840</v>
      </c>
      <c r="L100" s="364"/>
    </row>
    <row r="101" spans="1:17" ht="25.5" customHeight="1">
      <c r="A101" s="19">
        <v>7</v>
      </c>
      <c r="B101" s="71" t="s">
        <v>368</v>
      </c>
      <c r="C101" s="19">
        <v>244</v>
      </c>
      <c r="D101" s="20">
        <v>226000</v>
      </c>
      <c r="E101" s="19" t="s">
        <v>140</v>
      </c>
      <c r="F101" s="44">
        <v>1</v>
      </c>
      <c r="G101" s="100">
        <f t="shared" si="2"/>
        <v>24000</v>
      </c>
      <c r="H101" s="28">
        <v>24000</v>
      </c>
      <c r="I101" s="67"/>
      <c r="J101" s="366">
        <v>24000</v>
      </c>
      <c r="K101" s="384"/>
      <c r="L101" s="364"/>
    </row>
    <row r="102" spans="1:17" ht="25.5" customHeight="1">
      <c r="A102" s="19">
        <v>8</v>
      </c>
      <c r="B102" s="235" t="s">
        <v>566</v>
      </c>
      <c r="C102" s="51" t="s">
        <v>62</v>
      </c>
      <c r="D102" s="20">
        <v>226000</v>
      </c>
      <c r="E102" s="19" t="s">
        <v>140</v>
      </c>
      <c r="F102" s="33">
        <v>1</v>
      </c>
      <c r="G102" s="100">
        <f t="shared" si="2"/>
        <v>13000</v>
      </c>
      <c r="H102" s="57">
        <v>13000</v>
      </c>
      <c r="I102" s="67"/>
      <c r="J102" s="366">
        <v>8000</v>
      </c>
      <c r="K102" s="384"/>
      <c r="L102" s="364"/>
    </row>
    <row r="103" spans="1:17" ht="38.25">
      <c r="A103" s="19">
        <v>9</v>
      </c>
      <c r="B103" s="235" t="s">
        <v>152</v>
      </c>
      <c r="C103" s="51" t="s">
        <v>62</v>
      </c>
      <c r="D103" s="20">
        <v>226000</v>
      </c>
      <c r="E103" s="19" t="s">
        <v>140</v>
      </c>
      <c r="F103" s="33">
        <v>1</v>
      </c>
      <c r="G103" s="100">
        <f t="shared" si="2"/>
        <v>16483</v>
      </c>
      <c r="H103" s="57">
        <v>16483</v>
      </c>
      <c r="I103" s="67"/>
      <c r="J103" s="366"/>
      <c r="K103" s="384"/>
      <c r="L103" s="364"/>
    </row>
    <row r="104" spans="1:17">
      <c r="A104" s="19">
        <v>10</v>
      </c>
      <c r="B104" s="235" t="s">
        <v>154</v>
      </c>
      <c r="C104" s="51" t="s">
        <v>62</v>
      </c>
      <c r="D104" s="20">
        <v>226000</v>
      </c>
      <c r="E104" s="19" t="s">
        <v>140</v>
      </c>
      <c r="F104" s="33">
        <v>1</v>
      </c>
      <c r="G104" s="100">
        <f t="shared" si="2"/>
        <v>10000</v>
      </c>
      <c r="H104" s="57">
        <v>10000</v>
      </c>
      <c r="I104" s="67"/>
      <c r="J104" s="366"/>
      <c r="K104" s="384"/>
      <c r="L104" s="364"/>
    </row>
    <row r="105" spans="1:17">
      <c r="A105" s="19">
        <v>11</v>
      </c>
      <c r="B105" s="235" t="s">
        <v>369</v>
      </c>
      <c r="C105" s="51" t="s">
        <v>62</v>
      </c>
      <c r="D105" s="20">
        <v>226000</v>
      </c>
      <c r="E105" s="19" t="s">
        <v>144</v>
      </c>
      <c r="F105" s="33">
        <v>4</v>
      </c>
      <c r="G105" s="100">
        <f t="shared" si="2"/>
        <v>7000</v>
      </c>
      <c r="H105" s="57">
        <v>28000</v>
      </c>
      <c r="I105" s="67"/>
      <c r="J105" s="366"/>
      <c r="K105" s="384"/>
      <c r="L105" s="364"/>
    </row>
    <row r="106" spans="1:17">
      <c r="A106" s="19">
        <v>12</v>
      </c>
      <c r="B106" s="235" t="s">
        <v>370</v>
      </c>
      <c r="C106" s="51" t="s">
        <v>62</v>
      </c>
      <c r="D106" s="20">
        <v>226000</v>
      </c>
      <c r="E106" s="19" t="s">
        <v>140</v>
      </c>
      <c r="F106" s="33">
        <v>1</v>
      </c>
      <c r="G106" s="100">
        <f t="shared" si="2"/>
        <v>10000</v>
      </c>
      <c r="H106" s="57">
        <v>10000</v>
      </c>
      <c r="I106" s="67"/>
      <c r="J106" s="366"/>
      <c r="K106" s="384"/>
      <c r="L106" s="364"/>
    </row>
    <row r="107" spans="1:17" ht="25.5">
      <c r="A107" s="19">
        <v>13</v>
      </c>
      <c r="B107" s="227" t="s">
        <v>580</v>
      </c>
      <c r="C107" s="51" t="s">
        <v>62</v>
      </c>
      <c r="D107" s="20">
        <v>226000</v>
      </c>
      <c r="E107" s="19" t="s">
        <v>140</v>
      </c>
      <c r="F107" s="33">
        <v>1</v>
      </c>
      <c r="G107" s="100">
        <f t="shared" si="2"/>
        <v>34712</v>
      </c>
      <c r="H107" s="57">
        <v>34712</v>
      </c>
      <c r="I107" s="67"/>
      <c r="J107" s="366">
        <v>8184</v>
      </c>
      <c r="K107" s="384"/>
      <c r="L107" s="364"/>
    </row>
    <row r="108" spans="1:17" ht="25.5" customHeight="1">
      <c r="A108" s="19">
        <v>14</v>
      </c>
      <c r="B108" s="227" t="s">
        <v>579</v>
      </c>
      <c r="C108" s="51" t="s">
        <v>62</v>
      </c>
      <c r="D108" s="20">
        <v>226000</v>
      </c>
      <c r="E108" s="19" t="s">
        <v>140</v>
      </c>
      <c r="F108" s="33">
        <v>1</v>
      </c>
      <c r="G108" s="100">
        <f t="shared" si="2"/>
        <v>7120</v>
      </c>
      <c r="H108" s="57">
        <v>7120</v>
      </c>
      <c r="I108" s="67"/>
      <c r="J108" s="366">
        <v>7120</v>
      </c>
      <c r="K108" s="384"/>
      <c r="L108" s="364"/>
    </row>
    <row r="109" spans="1:17">
      <c r="A109" s="19">
        <v>15</v>
      </c>
      <c r="B109" s="227" t="s">
        <v>593</v>
      </c>
      <c r="C109" s="51" t="s">
        <v>62</v>
      </c>
      <c r="D109" s="20">
        <v>226000</v>
      </c>
      <c r="E109" s="19" t="s">
        <v>140</v>
      </c>
      <c r="F109" s="33">
        <v>1</v>
      </c>
      <c r="G109" s="100"/>
      <c r="H109" s="57"/>
      <c r="I109" s="67"/>
      <c r="J109" s="366">
        <v>9000</v>
      </c>
      <c r="K109" s="384"/>
      <c r="L109" s="364"/>
    </row>
    <row r="110" spans="1:17">
      <c r="A110" s="84"/>
      <c r="B110" s="85" t="s">
        <v>122</v>
      </c>
      <c r="C110" s="85"/>
      <c r="D110" s="86"/>
      <c r="E110" s="61"/>
      <c r="F110" s="87"/>
      <c r="G110" s="87"/>
      <c r="H110" s="38">
        <f>SUM(H95:H108)</f>
        <v>274520</v>
      </c>
      <c r="I110" s="67"/>
      <c r="J110" s="366"/>
      <c r="K110" s="384"/>
      <c r="L110" s="364"/>
    </row>
    <row r="111" spans="1:17" ht="7.5" customHeight="1">
      <c r="A111" s="14"/>
      <c r="B111" s="10"/>
      <c r="C111" s="10"/>
      <c r="D111" s="93"/>
      <c r="E111" s="10"/>
      <c r="F111" s="94"/>
      <c r="G111" s="94"/>
      <c r="H111" s="66"/>
      <c r="I111" s="67"/>
      <c r="J111" s="366"/>
      <c r="K111" s="384"/>
      <c r="L111" s="364"/>
    </row>
    <row r="112" spans="1:17">
      <c r="A112" s="552" t="s">
        <v>155</v>
      </c>
      <c r="B112" s="552"/>
      <c r="C112" s="552"/>
      <c r="D112" s="552"/>
      <c r="E112" s="552"/>
      <c r="F112" s="552"/>
      <c r="G112" s="552"/>
      <c r="H112" s="552"/>
      <c r="I112" s="67"/>
      <c r="J112" s="368"/>
      <c r="K112" s="380"/>
      <c r="L112" s="400"/>
      <c r="M112" s="14"/>
      <c r="N112" s="9"/>
      <c r="O112" s="96"/>
      <c r="P112" s="65"/>
      <c r="Q112" s="97"/>
    </row>
    <row r="113" spans="1:17" ht="7.5" customHeight="1">
      <c r="A113" s="14"/>
      <c r="B113" s="10"/>
      <c r="C113" s="10"/>
      <c r="D113" s="93"/>
      <c r="E113" s="10"/>
      <c r="F113" s="94"/>
      <c r="G113" s="94"/>
      <c r="H113" s="66"/>
      <c r="I113" s="67"/>
      <c r="J113" s="368"/>
      <c r="K113" s="380"/>
      <c r="L113" s="400"/>
      <c r="M113" s="14"/>
      <c r="N113" s="9"/>
      <c r="O113" s="96"/>
      <c r="P113" s="65"/>
      <c r="Q113" s="97"/>
    </row>
    <row r="114" spans="1:17" ht="51">
      <c r="A114" s="20" t="s">
        <v>124</v>
      </c>
      <c r="B114" s="20" t="s">
        <v>112</v>
      </c>
      <c r="C114" s="20" t="s">
        <v>113</v>
      </c>
      <c r="D114" s="20" t="s">
        <v>114</v>
      </c>
      <c r="E114" s="20" t="s">
        <v>156</v>
      </c>
      <c r="F114" s="20" t="s">
        <v>157</v>
      </c>
      <c r="G114" s="20" t="s">
        <v>158</v>
      </c>
      <c r="H114" s="21" t="s">
        <v>118</v>
      </c>
      <c r="I114" s="67"/>
      <c r="J114" s="368"/>
      <c r="K114" s="380"/>
      <c r="L114" s="400"/>
      <c r="M114" s="14"/>
      <c r="N114" s="9"/>
      <c r="O114" s="96"/>
      <c r="P114" s="65"/>
      <c r="Q114" s="97"/>
    </row>
    <row r="115" spans="1:17">
      <c r="A115" s="19">
        <v>1</v>
      </c>
      <c r="B115" s="19">
        <v>2</v>
      </c>
      <c r="C115" s="19"/>
      <c r="D115" s="19">
        <v>3</v>
      </c>
      <c r="E115" s="19">
        <v>4</v>
      </c>
      <c r="F115" s="19">
        <v>5</v>
      </c>
      <c r="G115" s="19">
        <v>6</v>
      </c>
      <c r="H115" s="44">
        <v>7</v>
      </c>
      <c r="I115" s="67"/>
      <c r="J115" s="368"/>
      <c r="K115" s="380"/>
      <c r="L115" s="400"/>
      <c r="M115" s="14"/>
      <c r="N115" s="9"/>
      <c r="O115" s="96"/>
      <c r="P115" s="65"/>
      <c r="Q115" s="97"/>
    </row>
    <row r="116" spans="1:17" ht="25.5">
      <c r="A116" s="19">
        <v>1</v>
      </c>
      <c r="B116" s="98" t="s">
        <v>159</v>
      </c>
      <c r="C116" s="99" t="s">
        <v>60</v>
      </c>
      <c r="D116" s="19">
        <v>266000</v>
      </c>
      <c r="E116" s="236">
        <v>15</v>
      </c>
      <c r="F116" s="33">
        <v>3</v>
      </c>
      <c r="G116" s="100">
        <f>H116/F116/E116</f>
        <v>1555.5555555555554</v>
      </c>
      <c r="H116" s="57">
        <v>70000</v>
      </c>
      <c r="I116" s="67"/>
      <c r="J116" s="368"/>
      <c r="K116" s="380"/>
      <c r="L116" s="400"/>
      <c r="M116" s="14"/>
      <c r="N116" s="9"/>
      <c r="O116" s="96"/>
      <c r="P116" s="65"/>
      <c r="Q116" s="97"/>
    </row>
    <row r="117" spans="1:17" s="68" customFormat="1">
      <c r="A117" s="84"/>
      <c r="B117" s="101" t="s">
        <v>122</v>
      </c>
      <c r="C117" s="61"/>
      <c r="D117" s="86"/>
      <c r="E117" s="61"/>
      <c r="F117" s="87"/>
      <c r="G117" s="87"/>
      <c r="H117" s="38">
        <f>H116</f>
        <v>70000</v>
      </c>
      <c r="I117" s="67"/>
      <c r="J117" s="368"/>
      <c r="K117" s="380"/>
      <c r="L117" s="400"/>
      <c r="M117" s="14"/>
      <c r="N117" s="9"/>
      <c r="O117" s="96"/>
      <c r="P117" s="65"/>
      <c r="Q117" s="97"/>
    </row>
    <row r="118" spans="1:17" s="68" customFormat="1">
      <c r="A118" s="14"/>
      <c r="B118" s="10"/>
      <c r="C118" s="10"/>
      <c r="D118" s="93"/>
      <c r="E118" s="10"/>
      <c r="F118" s="94"/>
      <c r="G118" s="94"/>
      <c r="H118" s="66"/>
      <c r="I118" s="67"/>
      <c r="J118" s="368"/>
      <c r="K118" s="380"/>
      <c r="L118" s="400"/>
      <c r="M118" s="14"/>
      <c r="N118" s="9"/>
      <c r="O118" s="96"/>
      <c r="P118" s="65"/>
      <c r="Q118" s="97"/>
    </row>
    <row r="119" spans="1:17" s="68" customFormat="1">
      <c r="A119" s="9"/>
      <c r="B119" s="10"/>
      <c r="C119" s="10"/>
      <c r="D119" s="14" t="s">
        <v>371</v>
      </c>
      <c r="E119" s="14"/>
      <c r="F119" s="69"/>
      <c r="G119" s="69"/>
      <c r="H119" s="11"/>
      <c r="I119" s="67"/>
      <c r="J119" s="368"/>
      <c r="K119" s="380"/>
      <c r="L119" s="400"/>
      <c r="M119" s="14"/>
      <c r="N119" s="9"/>
      <c r="O119" s="96"/>
      <c r="P119" s="65"/>
      <c r="Q119" s="97"/>
    </row>
    <row r="120" spans="1:17" s="68" customFormat="1" ht="2.25" customHeight="1">
      <c r="A120" s="10"/>
      <c r="B120" s="93"/>
      <c r="C120" s="93"/>
      <c r="D120" s="10"/>
      <c r="E120" s="10"/>
      <c r="F120" s="10"/>
      <c r="G120" s="10"/>
      <c r="H120" s="11"/>
      <c r="I120" s="67"/>
      <c r="J120" s="368"/>
      <c r="K120" s="380"/>
      <c r="L120" s="400"/>
      <c r="M120" s="14"/>
      <c r="N120" s="9"/>
      <c r="O120" s="96"/>
      <c r="P120" s="65"/>
      <c r="Q120" s="97"/>
    </row>
    <row r="121" spans="1:17" s="68" customFormat="1" ht="38.25">
      <c r="A121" s="20" t="s">
        <v>111</v>
      </c>
      <c r="B121" s="19" t="s">
        <v>112</v>
      </c>
      <c r="C121" s="20" t="s">
        <v>113</v>
      </c>
      <c r="D121" s="20" t="s">
        <v>114</v>
      </c>
      <c r="E121" s="20" t="s">
        <v>115</v>
      </c>
      <c r="F121" s="20" t="s">
        <v>137</v>
      </c>
      <c r="G121" s="20" t="s">
        <v>138</v>
      </c>
      <c r="H121" s="234" t="s">
        <v>118</v>
      </c>
      <c r="I121" s="67"/>
      <c r="J121" s="368"/>
      <c r="K121" s="380"/>
      <c r="L121" s="400"/>
      <c r="M121" s="14"/>
      <c r="N121" s="9"/>
      <c r="O121" s="96"/>
      <c r="P121" s="65"/>
      <c r="Q121" s="97"/>
    </row>
    <row r="122" spans="1:17" s="68" customFormat="1">
      <c r="A122" s="20">
        <v>1</v>
      </c>
      <c r="B122" s="237">
        <v>2</v>
      </c>
      <c r="C122" s="19">
        <v>3</v>
      </c>
      <c r="D122" s="19">
        <v>4</v>
      </c>
      <c r="E122" s="19">
        <v>5</v>
      </c>
      <c r="F122" s="19">
        <v>6</v>
      </c>
      <c r="G122" s="19">
        <v>7</v>
      </c>
      <c r="H122" s="44">
        <v>8</v>
      </c>
      <c r="I122" s="67"/>
      <c r="J122" s="368"/>
      <c r="K122" s="380"/>
      <c r="L122" s="400"/>
      <c r="M122" s="14"/>
      <c r="N122" s="9"/>
      <c r="O122" s="96"/>
      <c r="P122" s="65"/>
      <c r="Q122" s="97"/>
    </row>
    <row r="123" spans="1:17" s="68" customFormat="1">
      <c r="A123" s="20">
        <v>1</v>
      </c>
      <c r="B123" s="238" t="s">
        <v>372</v>
      </c>
      <c r="C123" s="99" t="s">
        <v>66</v>
      </c>
      <c r="D123" s="19">
        <v>291000</v>
      </c>
      <c r="E123" s="19" t="s">
        <v>140</v>
      </c>
      <c r="F123" s="19">
        <v>4</v>
      </c>
      <c r="G123" s="19">
        <f>H123/F123</f>
        <v>9955.75</v>
      </c>
      <c r="H123" s="57">
        <v>39823</v>
      </c>
      <c r="I123" s="67"/>
      <c r="J123" s="368"/>
      <c r="K123" s="380"/>
      <c r="L123" s="400"/>
      <c r="M123" s="14"/>
      <c r="N123" s="9"/>
      <c r="O123" s="96"/>
      <c r="P123" s="65"/>
      <c r="Q123" s="97"/>
    </row>
    <row r="124" spans="1:17" s="68" customFormat="1">
      <c r="A124" s="84"/>
      <c r="B124" s="140" t="s">
        <v>122</v>
      </c>
      <c r="C124" s="140"/>
      <c r="D124" s="84">
        <v>29000</v>
      </c>
      <c r="E124" s="84"/>
      <c r="F124" s="239"/>
      <c r="G124" s="239"/>
      <c r="H124" s="38">
        <f>SUM(H123:H123)</f>
        <v>39823</v>
      </c>
      <c r="I124" s="67"/>
      <c r="J124" s="368"/>
      <c r="K124" s="380"/>
      <c r="L124" s="400"/>
      <c r="M124" s="14"/>
      <c r="N124" s="9"/>
      <c r="O124" s="96"/>
      <c r="P124" s="65"/>
      <c r="Q124" s="97"/>
    </row>
    <row r="125" spans="1:17" s="68" customFormat="1">
      <c r="A125" s="14"/>
      <c r="B125" s="69"/>
      <c r="C125" s="9"/>
      <c r="D125" s="93"/>
      <c r="E125" s="10"/>
      <c r="F125" s="94"/>
      <c r="G125" s="94"/>
      <c r="H125" s="66"/>
      <c r="I125" s="240"/>
      <c r="J125" s="366"/>
      <c r="K125" s="384"/>
      <c r="L125" s="401"/>
      <c r="M125" s="210"/>
      <c r="N125" s="210"/>
      <c r="O125" s="210"/>
      <c r="P125" s="210"/>
      <c r="Q125" s="210"/>
    </row>
    <row r="126" spans="1:17" s="68" customFormat="1">
      <c r="A126" s="411"/>
      <c r="B126" s="70"/>
      <c r="C126" s="70"/>
      <c r="D126" s="410" t="s">
        <v>285</v>
      </c>
      <c r="E126" s="410"/>
      <c r="F126" s="69"/>
      <c r="G126" s="69"/>
      <c r="H126" s="66"/>
      <c r="I126" s="240"/>
      <c r="J126" s="366"/>
      <c r="K126" s="384"/>
      <c r="L126" s="401"/>
      <c r="M126" s="210"/>
      <c r="N126" s="210"/>
      <c r="O126" s="210"/>
      <c r="P126" s="210"/>
      <c r="Q126" s="210"/>
    </row>
    <row r="127" spans="1:17" s="68" customFormat="1">
      <c r="A127" s="411"/>
      <c r="B127" s="70"/>
      <c r="C127" s="70"/>
      <c r="D127" s="410"/>
      <c r="E127" s="410"/>
      <c r="F127" s="69"/>
      <c r="G127" s="69"/>
      <c r="H127" s="66"/>
      <c r="I127" s="240"/>
      <c r="J127" s="366"/>
      <c r="K127" s="384"/>
      <c r="L127" s="401"/>
      <c r="M127" s="210"/>
      <c r="N127" s="210"/>
      <c r="O127" s="210"/>
      <c r="P127" s="210"/>
      <c r="Q127" s="210"/>
    </row>
    <row r="128" spans="1:17" s="68" customFormat="1" ht="25.5">
      <c r="A128" s="20" t="s">
        <v>161</v>
      </c>
      <c r="B128" s="51" t="s">
        <v>112</v>
      </c>
      <c r="C128" s="20" t="s">
        <v>113</v>
      </c>
      <c r="D128" s="20" t="s">
        <v>114</v>
      </c>
      <c r="E128" s="20" t="s">
        <v>115</v>
      </c>
      <c r="F128" s="20" t="s">
        <v>137</v>
      </c>
      <c r="G128" s="104" t="s">
        <v>162</v>
      </c>
      <c r="H128" s="21" t="s">
        <v>118</v>
      </c>
      <c r="I128" s="240"/>
      <c r="J128" s="366"/>
      <c r="K128" s="384"/>
      <c r="L128" s="401"/>
      <c r="M128" s="210"/>
      <c r="N128" s="210"/>
      <c r="O128" s="210"/>
      <c r="P128" s="210"/>
      <c r="Q128" s="210"/>
    </row>
    <row r="129" spans="1:17" s="68" customFormat="1">
      <c r="A129" s="19">
        <v>1</v>
      </c>
      <c r="B129" s="19">
        <v>2</v>
      </c>
      <c r="C129" s="19">
        <v>3</v>
      </c>
      <c r="D129" s="19">
        <v>4</v>
      </c>
      <c r="E129" s="19">
        <v>5</v>
      </c>
      <c r="F129" s="19">
        <v>6</v>
      </c>
      <c r="G129" s="19">
        <v>7</v>
      </c>
      <c r="H129" s="44">
        <v>8</v>
      </c>
      <c r="I129" s="240"/>
      <c r="J129" s="366"/>
      <c r="K129" s="384"/>
      <c r="L129" s="401"/>
      <c r="M129" s="210"/>
      <c r="N129" s="210"/>
      <c r="O129" s="210"/>
      <c r="P129" s="210"/>
      <c r="Q129" s="210"/>
    </row>
    <row r="130" spans="1:17" s="68" customFormat="1">
      <c r="A130" s="20">
        <v>1</v>
      </c>
      <c r="B130" s="55" t="s">
        <v>586</v>
      </c>
      <c r="C130" s="51" t="s">
        <v>62</v>
      </c>
      <c r="D130" s="19">
        <v>310000</v>
      </c>
      <c r="E130" s="19" t="s">
        <v>164</v>
      </c>
      <c r="F130" s="44">
        <v>10</v>
      </c>
      <c r="G130" s="56">
        <f>H130/F130</f>
        <v>3250</v>
      </c>
      <c r="H130" s="54">
        <v>32500</v>
      </c>
      <c r="I130" s="240"/>
      <c r="J130" s="366"/>
      <c r="K130" s="384"/>
      <c r="L130" s="401"/>
      <c r="M130" s="210"/>
      <c r="N130" s="210"/>
      <c r="O130" s="210"/>
      <c r="P130" s="210"/>
      <c r="Q130" s="210"/>
    </row>
    <row r="131" spans="1:17" s="68" customFormat="1">
      <c r="A131" s="84"/>
      <c r="B131" s="101" t="s">
        <v>122</v>
      </c>
      <c r="C131" s="61"/>
      <c r="D131" s="86"/>
      <c r="E131" s="61"/>
      <c r="F131" s="87"/>
      <c r="G131" s="87"/>
      <c r="H131" s="38">
        <f>H130</f>
        <v>32500</v>
      </c>
      <c r="I131" s="240"/>
      <c r="J131" s="366"/>
      <c r="K131" s="384"/>
      <c r="L131" s="401"/>
      <c r="M131" s="210"/>
      <c r="N131" s="210"/>
      <c r="O131" s="210"/>
      <c r="P131" s="210"/>
      <c r="Q131" s="210"/>
    </row>
    <row r="132" spans="1:17" s="68" customFormat="1">
      <c r="A132" s="410"/>
      <c r="B132" s="69"/>
      <c r="C132" s="411"/>
      <c r="D132" s="93"/>
      <c r="E132" s="10"/>
      <c r="F132" s="94"/>
      <c r="G132" s="94"/>
      <c r="H132" s="66"/>
      <c r="I132" s="240"/>
      <c r="J132" s="366"/>
      <c r="K132" s="384"/>
      <c r="L132" s="401"/>
      <c r="M132" s="210"/>
      <c r="N132" s="210"/>
      <c r="O132" s="210"/>
      <c r="P132" s="210"/>
      <c r="Q132" s="210"/>
    </row>
    <row r="133" spans="1:17">
      <c r="A133" s="9"/>
      <c r="B133" s="70"/>
      <c r="C133" s="70"/>
      <c r="D133" s="14" t="s">
        <v>160</v>
      </c>
      <c r="E133" s="14"/>
      <c r="F133" s="69"/>
      <c r="G133" s="69"/>
      <c r="H133" s="66"/>
      <c r="I133" s="67"/>
      <c r="J133" s="366"/>
      <c r="K133" s="384"/>
      <c r="L133" s="364"/>
      <c r="M133" s="103"/>
      <c r="N133" s="103"/>
      <c r="O133" s="103"/>
      <c r="P133" s="103"/>
      <c r="Q133" s="103"/>
    </row>
    <row r="134" spans="1:17" ht="3.75" customHeight="1">
      <c r="A134" s="9"/>
      <c r="B134" s="70"/>
      <c r="C134" s="70"/>
      <c r="D134" s="14"/>
      <c r="E134" s="14"/>
      <c r="F134" s="69"/>
      <c r="G134" s="69"/>
      <c r="H134" s="66"/>
      <c r="I134" s="67"/>
      <c r="J134" s="366"/>
      <c r="K134" s="384"/>
      <c r="L134" s="364"/>
      <c r="M134" s="103"/>
      <c r="N134" s="103"/>
      <c r="O134" s="103"/>
      <c r="P134" s="103"/>
      <c r="Q134" s="103"/>
    </row>
    <row r="135" spans="1:17" ht="35.25" customHeight="1">
      <c r="A135" s="20" t="s">
        <v>161</v>
      </c>
      <c r="B135" s="51" t="s">
        <v>112</v>
      </c>
      <c r="C135" s="20" t="s">
        <v>113</v>
      </c>
      <c r="D135" s="20" t="s">
        <v>114</v>
      </c>
      <c r="E135" s="20" t="s">
        <v>115</v>
      </c>
      <c r="F135" s="20" t="s">
        <v>137</v>
      </c>
      <c r="G135" s="104" t="s">
        <v>162</v>
      </c>
      <c r="H135" s="21" t="s">
        <v>118</v>
      </c>
      <c r="J135" s="363"/>
      <c r="K135" s="379"/>
      <c r="L135" s="364"/>
      <c r="M135" s="103"/>
      <c r="N135" s="103"/>
      <c r="O135" s="103"/>
      <c r="P135" s="103"/>
      <c r="Q135" s="103"/>
    </row>
    <row r="136" spans="1:17">
      <c r="A136" s="19">
        <v>1</v>
      </c>
      <c r="B136" s="19">
        <v>2</v>
      </c>
      <c r="C136" s="19">
        <v>3</v>
      </c>
      <c r="D136" s="19">
        <v>4</v>
      </c>
      <c r="E136" s="19">
        <v>5</v>
      </c>
      <c r="F136" s="19">
        <v>6</v>
      </c>
      <c r="G136" s="19">
        <v>7</v>
      </c>
      <c r="H136" s="44">
        <v>8</v>
      </c>
      <c r="J136" s="363"/>
      <c r="K136" s="379"/>
      <c r="L136" s="364"/>
      <c r="M136" s="103"/>
      <c r="N136" s="103"/>
      <c r="O136" s="103"/>
      <c r="P136" s="103"/>
      <c r="Q136" s="103"/>
    </row>
    <row r="137" spans="1:17" ht="25.5">
      <c r="A137" s="49">
        <v>1</v>
      </c>
      <c r="B137" s="105" t="s">
        <v>373</v>
      </c>
      <c r="C137" s="51" t="s">
        <v>62</v>
      </c>
      <c r="D137" s="49">
        <v>342000</v>
      </c>
      <c r="E137" s="19" t="s">
        <v>374</v>
      </c>
      <c r="F137" s="44">
        <v>3</v>
      </c>
      <c r="G137" s="144">
        <f>H137/F137</f>
        <v>1231.3333333333333</v>
      </c>
      <c r="H137" s="54">
        <v>3694</v>
      </c>
      <c r="J137" s="363">
        <v>2777.48</v>
      </c>
      <c r="K137" s="379">
        <v>915.82</v>
      </c>
      <c r="L137" s="364"/>
    </row>
    <row r="138" spans="1:17">
      <c r="A138" s="49">
        <v>2</v>
      </c>
      <c r="B138" s="143" t="s">
        <v>375</v>
      </c>
      <c r="C138" s="51" t="s">
        <v>62</v>
      </c>
      <c r="D138" s="49">
        <v>343000</v>
      </c>
      <c r="E138" s="19"/>
      <c r="F138" s="44"/>
      <c r="G138" s="144"/>
      <c r="H138" s="54">
        <f>SUM(H139:H140)</f>
        <v>30800</v>
      </c>
      <c r="J138" s="363"/>
      <c r="K138" s="379"/>
      <c r="L138" s="364"/>
    </row>
    <row r="139" spans="1:17">
      <c r="A139" s="49"/>
      <c r="B139" s="55" t="s">
        <v>376</v>
      </c>
      <c r="C139" s="51"/>
      <c r="D139" s="49"/>
      <c r="E139" s="19" t="s">
        <v>166</v>
      </c>
      <c r="F139" s="44">
        <v>50</v>
      </c>
      <c r="G139" s="56">
        <v>200</v>
      </c>
      <c r="H139" s="57">
        <f>F139*G139</f>
        <v>10000</v>
      </c>
      <c r="J139" s="363"/>
      <c r="K139" s="379"/>
      <c r="L139" s="364"/>
    </row>
    <row r="140" spans="1:17">
      <c r="A140" s="49"/>
      <c r="B140" s="241" t="s">
        <v>377</v>
      </c>
      <c r="C140" s="51"/>
      <c r="D140" s="49"/>
      <c r="E140" s="19" t="s">
        <v>166</v>
      </c>
      <c r="F140" s="44">
        <v>400</v>
      </c>
      <c r="G140" s="56">
        <v>52</v>
      </c>
      <c r="H140" s="57">
        <f>F140*G140</f>
        <v>20800</v>
      </c>
      <c r="J140" s="363"/>
      <c r="K140" s="379"/>
      <c r="L140" s="364"/>
    </row>
    <row r="141" spans="1:17">
      <c r="A141" s="49">
        <v>3</v>
      </c>
      <c r="B141" s="242" t="s">
        <v>378</v>
      </c>
      <c r="C141" s="51" t="s">
        <v>62</v>
      </c>
      <c r="D141" s="49">
        <v>344000</v>
      </c>
      <c r="E141" s="19" t="s">
        <v>164</v>
      </c>
      <c r="F141" s="44">
        <v>1</v>
      </c>
      <c r="G141" s="56">
        <f>H141/F141</f>
        <v>39956</v>
      </c>
      <c r="H141" s="54">
        <v>39956</v>
      </c>
      <c r="J141" s="363"/>
      <c r="K141" s="379"/>
      <c r="L141" s="364"/>
    </row>
    <row r="142" spans="1:17">
      <c r="A142" s="49">
        <v>4</v>
      </c>
      <c r="B142" s="143" t="s">
        <v>567</v>
      </c>
      <c r="C142" s="51" t="s">
        <v>62</v>
      </c>
      <c r="D142" s="49">
        <v>344000</v>
      </c>
      <c r="E142" s="19" t="s">
        <v>164</v>
      </c>
      <c r="F142" s="44">
        <v>1</v>
      </c>
      <c r="G142" s="56">
        <f>H142/F142</f>
        <v>41234</v>
      </c>
      <c r="H142" s="54">
        <v>41234</v>
      </c>
      <c r="J142" s="363">
        <v>40649.07</v>
      </c>
      <c r="K142" s="379"/>
      <c r="L142" s="364"/>
    </row>
    <row r="143" spans="1:17">
      <c r="A143" s="49">
        <v>5</v>
      </c>
      <c r="B143" s="143" t="s">
        <v>379</v>
      </c>
      <c r="C143" s="51" t="s">
        <v>62</v>
      </c>
      <c r="D143" s="49">
        <v>344000</v>
      </c>
      <c r="E143" s="19" t="s">
        <v>164</v>
      </c>
      <c r="F143" s="44">
        <v>10</v>
      </c>
      <c r="G143" s="56">
        <f>H143/F143</f>
        <v>1000</v>
      </c>
      <c r="H143" s="54">
        <v>10000</v>
      </c>
      <c r="J143" s="363"/>
      <c r="K143" s="379"/>
      <c r="L143" s="364"/>
    </row>
    <row r="144" spans="1:17">
      <c r="A144" s="49">
        <v>6</v>
      </c>
      <c r="B144" s="143" t="s">
        <v>180</v>
      </c>
      <c r="C144" s="51" t="s">
        <v>62</v>
      </c>
      <c r="D144" s="49">
        <v>344000</v>
      </c>
      <c r="E144" s="19"/>
      <c r="F144" s="44"/>
      <c r="G144" s="144"/>
      <c r="H144" s="54">
        <f>SUM(H145:H148)</f>
        <v>21142</v>
      </c>
      <c r="J144" s="363">
        <v>1142</v>
      </c>
      <c r="K144" s="379">
        <v>18157.5</v>
      </c>
      <c r="L144" s="364"/>
    </row>
    <row r="145" spans="1:19">
      <c r="A145" s="49"/>
      <c r="B145" s="118" t="s">
        <v>380</v>
      </c>
      <c r="C145" s="51"/>
      <c r="D145" s="49"/>
      <c r="E145" s="116" t="s">
        <v>168</v>
      </c>
      <c r="F145" s="44">
        <v>23</v>
      </c>
      <c r="G145" s="128">
        <f>H145/F145</f>
        <v>99.652173913043484</v>
      </c>
      <c r="H145" s="57">
        <v>2292</v>
      </c>
      <c r="J145" s="363"/>
      <c r="K145" s="379"/>
      <c r="L145" s="364"/>
    </row>
    <row r="146" spans="1:19">
      <c r="A146" s="49"/>
      <c r="B146" s="118" t="s">
        <v>381</v>
      </c>
      <c r="C146" s="51"/>
      <c r="D146" s="49"/>
      <c r="E146" s="116" t="s">
        <v>168</v>
      </c>
      <c r="F146" s="44">
        <v>6</v>
      </c>
      <c r="G146" s="128">
        <v>300</v>
      </c>
      <c r="H146" s="57">
        <f>F146*G146</f>
        <v>1800</v>
      </c>
      <c r="J146" s="363"/>
      <c r="K146" s="379"/>
      <c r="L146" s="364"/>
    </row>
    <row r="147" spans="1:19">
      <c r="A147" s="49"/>
      <c r="B147" s="118" t="s">
        <v>382</v>
      </c>
      <c r="C147" s="51"/>
      <c r="D147" s="49"/>
      <c r="E147" s="116" t="s">
        <v>168</v>
      </c>
      <c r="F147" s="44">
        <v>4</v>
      </c>
      <c r="G147" s="128">
        <v>3102.5</v>
      </c>
      <c r="H147" s="57">
        <f>F147*G147</f>
        <v>12410</v>
      </c>
      <c r="J147" s="363"/>
      <c r="K147" s="379"/>
      <c r="L147" s="364"/>
    </row>
    <row r="148" spans="1:19">
      <c r="A148" s="49"/>
      <c r="B148" s="118" t="s">
        <v>383</v>
      </c>
      <c r="C148" s="51"/>
      <c r="D148" s="49"/>
      <c r="E148" s="116" t="s">
        <v>168</v>
      </c>
      <c r="F148" s="44">
        <v>16</v>
      </c>
      <c r="G148" s="121">
        <v>290</v>
      </c>
      <c r="H148" s="57">
        <f>F148*G148</f>
        <v>4640</v>
      </c>
      <c r="J148" s="363"/>
      <c r="K148" s="379"/>
      <c r="L148" s="364"/>
    </row>
    <row r="149" spans="1:19">
      <c r="A149" s="49">
        <v>7</v>
      </c>
      <c r="B149" s="406" t="s">
        <v>574</v>
      </c>
      <c r="C149" s="51" t="s">
        <v>62</v>
      </c>
      <c r="D149" s="49">
        <v>344000</v>
      </c>
      <c r="E149" s="116" t="s">
        <v>374</v>
      </c>
      <c r="F149" s="44">
        <v>1</v>
      </c>
      <c r="G149" s="121">
        <f>H149/F149</f>
        <v>72189</v>
      </c>
      <c r="H149" s="54">
        <v>72189</v>
      </c>
      <c r="J149" s="363"/>
      <c r="K149" s="379">
        <v>72188.240000000005</v>
      </c>
      <c r="L149" s="364"/>
    </row>
    <row r="150" spans="1:19">
      <c r="A150" s="49">
        <v>8</v>
      </c>
      <c r="B150" s="131" t="s">
        <v>184</v>
      </c>
      <c r="C150" s="51" t="s">
        <v>62</v>
      </c>
      <c r="D150" s="49">
        <v>345000</v>
      </c>
      <c r="E150" s="19"/>
      <c r="F150" s="44"/>
      <c r="G150" s="144"/>
      <c r="H150" s="54">
        <f>SUM(H151:H151)</f>
        <v>20000</v>
      </c>
      <c r="J150" s="363"/>
      <c r="K150" s="379"/>
      <c r="L150" s="364"/>
    </row>
    <row r="151" spans="1:19">
      <c r="A151" s="49"/>
      <c r="B151" s="130" t="s">
        <v>384</v>
      </c>
      <c r="C151" s="51"/>
      <c r="D151" s="49"/>
      <c r="E151" s="19" t="s">
        <v>164</v>
      </c>
      <c r="F151" s="44">
        <v>10</v>
      </c>
      <c r="G151" s="144">
        <v>2000</v>
      </c>
      <c r="H151" s="57">
        <f>F151*G151</f>
        <v>20000</v>
      </c>
      <c r="J151" s="363"/>
      <c r="K151" s="379"/>
      <c r="L151" s="364"/>
    </row>
    <row r="152" spans="1:19">
      <c r="A152" s="49">
        <v>9</v>
      </c>
      <c r="B152" s="243" t="s">
        <v>193</v>
      </c>
      <c r="C152" s="244" t="s">
        <v>62</v>
      </c>
      <c r="D152" s="245">
        <v>346000</v>
      </c>
      <c r="E152" s="246"/>
      <c r="F152" s="247"/>
      <c r="G152" s="247"/>
      <c r="H152" s="54">
        <f>SUM(H153:H165)</f>
        <v>45064</v>
      </c>
      <c r="I152" s="147"/>
      <c r="J152" s="369">
        <v>21077.1</v>
      </c>
      <c r="K152" s="385"/>
      <c r="L152" s="370"/>
      <c r="M152" s="147"/>
      <c r="N152" s="103"/>
      <c r="O152" s="103"/>
      <c r="P152" s="103"/>
      <c r="Q152" s="103"/>
      <c r="R152" s="103"/>
      <c r="S152" s="103"/>
    </row>
    <row r="153" spans="1:19">
      <c r="A153" s="49"/>
      <c r="B153" s="127" t="s">
        <v>247</v>
      </c>
      <c r="C153" s="123"/>
      <c r="D153" s="124"/>
      <c r="E153" s="116" t="s">
        <v>164</v>
      </c>
      <c r="F153" s="44">
        <v>24</v>
      </c>
      <c r="G153" s="128">
        <v>56</v>
      </c>
      <c r="H153" s="57">
        <f>F153*G153</f>
        <v>1344</v>
      </c>
      <c r="I153" s="147"/>
      <c r="J153" s="370"/>
      <c r="K153" s="385"/>
      <c r="L153" s="370"/>
      <c r="M153" s="147"/>
      <c r="N153" s="103"/>
      <c r="O153" s="103"/>
      <c r="P153" s="103"/>
      <c r="Q153" s="103"/>
      <c r="R153" s="103"/>
      <c r="S153" s="103"/>
    </row>
    <row r="154" spans="1:19">
      <c r="A154" s="49"/>
      <c r="B154" s="127" t="s">
        <v>385</v>
      </c>
      <c r="C154" s="123"/>
      <c r="D154" s="124"/>
      <c r="E154" s="116" t="s">
        <v>164</v>
      </c>
      <c r="F154" s="44">
        <v>30</v>
      </c>
      <c r="G154" s="128">
        <v>25</v>
      </c>
      <c r="H154" s="57">
        <f t="shared" ref="H154:H166" si="3">F154*G154</f>
        <v>750</v>
      </c>
      <c r="I154" s="147"/>
      <c r="J154" s="370"/>
      <c r="K154" s="385"/>
      <c r="L154" s="370"/>
      <c r="M154" s="147"/>
      <c r="N154" s="103"/>
      <c r="O154" s="103"/>
      <c r="P154" s="103"/>
      <c r="Q154" s="103"/>
      <c r="R154" s="103"/>
      <c r="S154" s="103"/>
    </row>
    <row r="155" spans="1:19" s="250" customFormat="1">
      <c r="A155" s="49"/>
      <c r="B155" s="127" t="s">
        <v>249</v>
      </c>
      <c r="C155" s="123"/>
      <c r="D155" s="124"/>
      <c r="E155" s="116" t="s">
        <v>211</v>
      </c>
      <c r="F155" s="44">
        <v>30</v>
      </c>
      <c r="G155" s="128">
        <v>75</v>
      </c>
      <c r="H155" s="57">
        <f t="shared" si="3"/>
        <v>2250</v>
      </c>
      <c r="I155" s="147"/>
      <c r="J155" s="370"/>
      <c r="K155" s="385"/>
      <c r="L155" s="370"/>
      <c r="M155" s="147"/>
      <c r="N155" s="248"/>
      <c r="O155" s="248"/>
      <c r="P155" s="248"/>
      <c r="Q155" s="248"/>
      <c r="R155" s="249"/>
      <c r="S155" s="249"/>
    </row>
    <row r="156" spans="1:19" s="250" customFormat="1">
      <c r="A156" s="49"/>
      <c r="B156" s="127" t="s">
        <v>386</v>
      </c>
      <c r="C156" s="123"/>
      <c r="D156" s="124"/>
      <c r="E156" s="116" t="s">
        <v>164</v>
      </c>
      <c r="F156" s="44">
        <v>20</v>
      </c>
      <c r="G156" s="128">
        <v>129</v>
      </c>
      <c r="H156" s="57">
        <f t="shared" si="3"/>
        <v>2580</v>
      </c>
      <c r="I156" s="147"/>
      <c r="J156" s="370"/>
      <c r="K156" s="385"/>
      <c r="L156" s="370"/>
      <c r="M156" s="147"/>
      <c r="N156" s="248"/>
      <c r="O156" s="248"/>
      <c r="P156" s="248"/>
      <c r="Q156" s="248"/>
      <c r="R156" s="249"/>
      <c r="S156" s="249"/>
    </row>
    <row r="157" spans="1:19" s="250" customFormat="1">
      <c r="A157" s="49"/>
      <c r="B157" s="127" t="s">
        <v>250</v>
      </c>
      <c r="C157" s="123"/>
      <c r="D157" s="124"/>
      <c r="E157" s="116" t="s">
        <v>164</v>
      </c>
      <c r="F157" s="44">
        <v>24</v>
      </c>
      <c r="G157" s="128">
        <v>95</v>
      </c>
      <c r="H157" s="57">
        <f t="shared" si="3"/>
        <v>2280</v>
      </c>
      <c r="I157" s="147"/>
      <c r="J157" s="370"/>
      <c r="K157" s="385"/>
      <c r="L157" s="370"/>
      <c r="M157" s="147"/>
      <c r="N157" s="248"/>
      <c r="O157" s="248"/>
      <c r="P157" s="248"/>
      <c r="Q157" s="248"/>
      <c r="R157" s="249"/>
      <c r="S157" s="249"/>
    </row>
    <row r="158" spans="1:19" s="250" customFormat="1">
      <c r="A158" s="19"/>
      <c r="B158" s="127" t="s">
        <v>387</v>
      </c>
      <c r="C158" s="123"/>
      <c r="D158" s="124"/>
      <c r="E158" s="116" t="s">
        <v>164</v>
      </c>
      <c r="F158" s="44">
        <v>40</v>
      </c>
      <c r="G158" s="128">
        <v>35</v>
      </c>
      <c r="H158" s="129">
        <f t="shared" si="3"/>
        <v>1400</v>
      </c>
      <c r="I158" s="147"/>
      <c r="J158" s="370"/>
      <c r="K158" s="385"/>
      <c r="L158" s="370"/>
      <c r="M158" s="147"/>
      <c r="N158" s="248"/>
      <c r="O158" s="248"/>
      <c r="P158" s="248"/>
      <c r="Q158" s="248"/>
      <c r="R158" s="249"/>
      <c r="S158" s="249"/>
    </row>
    <row r="159" spans="1:19" s="250" customFormat="1">
      <c r="A159" s="19"/>
      <c r="B159" s="127" t="s">
        <v>388</v>
      </c>
      <c r="C159" s="123"/>
      <c r="D159" s="124"/>
      <c r="E159" s="116" t="s">
        <v>164</v>
      </c>
      <c r="F159" s="44">
        <v>14</v>
      </c>
      <c r="G159" s="128">
        <v>250</v>
      </c>
      <c r="H159" s="129">
        <f t="shared" si="3"/>
        <v>3500</v>
      </c>
      <c r="I159" s="147"/>
      <c r="J159" s="370"/>
      <c r="K159" s="385"/>
      <c r="L159" s="370"/>
      <c r="M159" s="147"/>
      <c r="N159" s="248"/>
      <c r="O159" s="248"/>
      <c r="P159" s="248"/>
      <c r="Q159" s="248"/>
      <c r="R159" s="249"/>
      <c r="S159" s="249"/>
    </row>
    <row r="160" spans="1:19" s="250" customFormat="1">
      <c r="A160" s="19"/>
      <c r="B160" s="127" t="s">
        <v>389</v>
      </c>
      <c r="C160" s="123"/>
      <c r="D160" s="124"/>
      <c r="E160" s="116" t="s">
        <v>164</v>
      </c>
      <c r="F160" s="44">
        <v>10</v>
      </c>
      <c r="G160" s="128">
        <v>200</v>
      </c>
      <c r="H160" s="129">
        <f t="shared" si="3"/>
        <v>2000</v>
      </c>
      <c r="I160" s="147"/>
      <c r="J160" s="370"/>
      <c r="K160" s="385"/>
      <c r="L160" s="370"/>
      <c r="M160" s="147"/>
      <c r="N160" s="248"/>
      <c r="O160" s="248"/>
      <c r="P160" s="248"/>
      <c r="Q160" s="248"/>
      <c r="R160" s="249"/>
      <c r="S160" s="249"/>
    </row>
    <row r="161" spans="1:19" s="250" customFormat="1">
      <c r="A161" s="19"/>
      <c r="B161" s="127" t="s">
        <v>390</v>
      </c>
      <c r="C161" s="123"/>
      <c r="D161" s="124"/>
      <c r="E161" s="116" t="s">
        <v>200</v>
      </c>
      <c r="F161" s="44">
        <v>25</v>
      </c>
      <c r="G161" s="128">
        <v>50</v>
      </c>
      <c r="H161" s="129">
        <f t="shared" si="3"/>
        <v>1250</v>
      </c>
      <c r="I161" s="147"/>
      <c r="J161" s="370"/>
      <c r="K161" s="385"/>
      <c r="L161" s="370"/>
      <c r="M161" s="147"/>
      <c r="N161" s="248"/>
      <c r="O161" s="248"/>
      <c r="P161" s="248"/>
      <c r="Q161" s="248"/>
      <c r="R161" s="249"/>
      <c r="S161" s="249"/>
    </row>
    <row r="162" spans="1:19" s="250" customFormat="1">
      <c r="A162" s="19"/>
      <c r="B162" s="127" t="s">
        <v>391</v>
      </c>
      <c r="C162" s="123"/>
      <c r="D162" s="124"/>
      <c r="E162" s="116" t="s">
        <v>168</v>
      </c>
      <c r="F162" s="44">
        <v>20</v>
      </c>
      <c r="G162" s="128">
        <v>48</v>
      </c>
      <c r="H162" s="129">
        <f t="shared" si="3"/>
        <v>960</v>
      </c>
      <c r="I162" s="147"/>
      <c r="J162" s="370"/>
      <c r="K162" s="385"/>
      <c r="L162" s="370"/>
      <c r="M162" s="147"/>
      <c r="N162" s="248"/>
      <c r="O162" s="248"/>
      <c r="P162" s="248"/>
      <c r="Q162" s="248"/>
      <c r="R162" s="249"/>
      <c r="S162" s="249"/>
    </row>
    <row r="163" spans="1:19" s="250" customFormat="1">
      <c r="A163" s="19"/>
      <c r="B163" s="127" t="s">
        <v>392</v>
      </c>
      <c r="C163" s="123"/>
      <c r="D163" s="124"/>
      <c r="E163" s="116" t="s">
        <v>168</v>
      </c>
      <c r="F163" s="44">
        <v>100</v>
      </c>
      <c r="G163" s="128">
        <v>15</v>
      </c>
      <c r="H163" s="129">
        <f t="shared" si="3"/>
        <v>1500</v>
      </c>
      <c r="I163" s="147"/>
      <c r="J163" s="370"/>
      <c r="K163" s="385"/>
      <c r="L163" s="370"/>
      <c r="M163" s="147"/>
      <c r="N163" s="248"/>
      <c r="O163" s="248"/>
      <c r="P163" s="248"/>
      <c r="Q163" s="248"/>
      <c r="R163" s="249"/>
      <c r="S163" s="249"/>
    </row>
    <row r="164" spans="1:19" s="250" customFormat="1">
      <c r="A164" s="19"/>
      <c r="B164" s="127" t="s">
        <v>393</v>
      </c>
      <c r="C164" s="123"/>
      <c r="D164" s="124"/>
      <c r="E164" s="116" t="s">
        <v>168</v>
      </c>
      <c r="F164" s="44">
        <v>5</v>
      </c>
      <c r="G164" s="128">
        <v>50</v>
      </c>
      <c r="H164" s="129">
        <f t="shared" si="3"/>
        <v>250</v>
      </c>
      <c r="I164" s="147"/>
      <c r="J164" s="370"/>
      <c r="K164" s="385"/>
      <c r="L164" s="370"/>
      <c r="M164" s="147"/>
      <c r="N164" s="248"/>
      <c r="O164" s="248"/>
      <c r="P164" s="248"/>
      <c r="Q164" s="248"/>
      <c r="R164" s="249"/>
      <c r="S164" s="249"/>
    </row>
    <row r="165" spans="1:19" s="250" customFormat="1">
      <c r="A165" s="19"/>
      <c r="B165" s="127" t="s">
        <v>394</v>
      </c>
      <c r="C165" s="123"/>
      <c r="D165" s="124"/>
      <c r="E165" s="116" t="s">
        <v>168</v>
      </c>
      <c r="F165" s="44">
        <v>10</v>
      </c>
      <c r="G165" s="128">
        <v>2500</v>
      </c>
      <c r="H165" s="129">
        <f t="shared" si="3"/>
        <v>25000</v>
      </c>
      <c r="I165" s="147"/>
      <c r="J165" s="370"/>
      <c r="K165" s="385"/>
      <c r="L165" s="370"/>
      <c r="M165" s="147"/>
      <c r="N165" s="248"/>
      <c r="O165" s="248"/>
      <c r="P165" s="248"/>
      <c r="Q165" s="248"/>
      <c r="R165" s="249"/>
      <c r="S165" s="249"/>
    </row>
    <row r="166" spans="1:19" s="250" customFormat="1">
      <c r="A166" s="49">
        <v>10</v>
      </c>
      <c r="B166" s="131" t="s">
        <v>395</v>
      </c>
      <c r="C166" s="123" t="s">
        <v>62</v>
      </c>
      <c r="D166" s="124">
        <v>346000</v>
      </c>
      <c r="E166" s="116" t="s">
        <v>374</v>
      </c>
      <c r="F166" s="44">
        <v>1</v>
      </c>
      <c r="G166" s="128">
        <v>8500</v>
      </c>
      <c r="H166" s="132">
        <f t="shared" si="3"/>
        <v>8500</v>
      </c>
      <c r="I166" s="147"/>
      <c r="J166" s="370"/>
      <c r="K166" s="385"/>
      <c r="L166" s="370"/>
      <c r="M166" s="147"/>
      <c r="N166" s="248"/>
      <c r="O166" s="248"/>
      <c r="P166" s="248"/>
      <c r="Q166" s="248"/>
      <c r="R166" s="249"/>
      <c r="S166" s="249"/>
    </row>
    <row r="167" spans="1:19" s="250" customFormat="1">
      <c r="A167" s="49">
        <v>11</v>
      </c>
      <c r="B167" s="131" t="s">
        <v>589</v>
      </c>
      <c r="C167" s="123" t="s">
        <v>62</v>
      </c>
      <c r="D167" s="124">
        <v>346000</v>
      </c>
      <c r="E167" s="116" t="s">
        <v>374</v>
      </c>
      <c r="F167" s="44">
        <v>1</v>
      </c>
      <c r="G167" s="128">
        <f>H167/F167</f>
        <v>7500</v>
      </c>
      <c r="H167" s="132">
        <v>7500</v>
      </c>
      <c r="I167" s="147"/>
      <c r="J167" s="369">
        <v>7500</v>
      </c>
      <c r="K167" s="385"/>
      <c r="L167" s="370"/>
      <c r="M167" s="147"/>
      <c r="N167" s="248"/>
      <c r="O167" s="248"/>
      <c r="P167" s="248"/>
      <c r="Q167" s="248"/>
      <c r="R167" s="249"/>
      <c r="S167" s="249"/>
    </row>
    <row r="168" spans="1:19" s="250" customFormat="1" ht="25.5">
      <c r="A168" s="49">
        <v>12</v>
      </c>
      <c r="B168" s="131" t="s">
        <v>587</v>
      </c>
      <c r="C168" s="123" t="s">
        <v>62</v>
      </c>
      <c r="D168" s="124">
        <v>347000</v>
      </c>
      <c r="E168" s="116" t="s">
        <v>374</v>
      </c>
      <c r="F168" s="44">
        <v>1</v>
      </c>
      <c r="G168" s="128">
        <f>H168/F168</f>
        <v>15678</v>
      </c>
      <c r="H168" s="132">
        <v>15678</v>
      </c>
      <c r="I168" s="147"/>
      <c r="J168" s="369">
        <v>15497</v>
      </c>
      <c r="K168" s="385"/>
      <c r="L168" s="370"/>
      <c r="M168" s="147"/>
      <c r="N168" s="248"/>
      <c r="O168" s="248"/>
      <c r="P168" s="248"/>
      <c r="Q168" s="248"/>
      <c r="R168" s="249"/>
      <c r="S168" s="249"/>
    </row>
    <row r="169" spans="1:19" s="250" customFormat="1">
      <c r="A169" s="58"/>
      <c r="B169" s="85" t="s">
        <v>122</v>
      </c>
      <c r="C169" s="152"/>
      <c r="D169" s="86"/>
      <c r="E169" s="58"/>
      <c r="F169" s="87"/>
      <c r="G169" s="87"/>
      <c r="H169" s="153">
        <f>H137+H138+H141+H142+H143+H144+H152+H166+H150+H149+H168+H167</f>
        <v>315757</v>
      </c>
      <c r="I169" s="147"/>
      <c r="J169" s="370"/>
      <c r="K169" s="385"/>
      <c r="L169" s="370"/>
      <c r="M169" s="147"/>
      <c r="N169" s="248"/>
      <c r="O169" s="248"/>
      <c r="P169" s="248"/>
      <c r="Q169" s="248"/>
      <c r="R169" s="249"/>
      <c r="S169" s="249"/>
    </row>
    <row r="170" spans="1:19">
      <c r="A170" s="9"/>
      <c r="B170" s="251"/>
      <c r="C170" s="251"/>
      <c r="D170" s="14"/>
      <c r="E170" s="9"/>
      <c r="F170" s="94"/>
      <c r="G170" s="94"/>
      <c r="H170" s="11"/>
      <c r="I170" s="102"/>
      <c r="J170" s="371"/>
      <c r="K170" s="386"/>
      <c r="L170" s="103"/>
      <c r="M170" s="103"/>
      <c r="N170" s="103"/>
      <c r="O170" s="103"/>
      <c r="P170" s="103"/>
      <c r="Q170" s="103"/>
      <c r="R170" s="103"/>
      <c r="S170" s="103"/>
    </row>
    <row r="171" spans="1:19">
      <c r="B171" s="157" t="s">
        <v>276</v>
      </c>
      <c r="H171" s="158">
        <f>H15+H22+H30+H42+H54+H76+H110+H117+H124+H169+H131</f>
        <v>34135265</v>
      </c>
    </row>
    <row r="172" spans="1:19">
      <c r="B172" s="157"/>
      <c r="H172" s="158"/>
    </row>
    <row r="175" spans="1:19">
      <c r="A175" s="13" t="s">
        <v>519</v>
      </c>
      <c r="H175" s="138" t="s">
        <v>3</v>
      </c>
    </row>
  </sheetData>
  <mergeCells count="11">
    <mergeCell ref="A14:A15"/>
    <mergeCell ref="A17:H17"/>
    <mergeCell ref="A24:H24"/>
    <mergeCell ref="A44:H44"/>
    <mergeCell ref="A112:H112"/>
    <mergeCell ref="A12:A13"/>
    <mergeCell ref="A2:H2"/>
    <mergeCell ref="A4:H4"/>
    <mergeCell ref="A5:H5"/>
    <mergeCell ref="A6:H6"/>
    <mergeCell ref="A8:H8"/>
  </mergeCells>
  <pageMargins left="0.70866141732283472" right="0.70866141732283472" top="0.27559055118110237" bottom="0.27559055118110237" header="0.31496062992125984" footer="0.31496062992125984"/>
  <pageSetup paperSize="9" scale="70" orientation="portrait" r:id="rId1"/>
  <rowBreaks count="1" manualBreakCount="1">
    <brk id="71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S51"/>
  <sheetViews>
    <sheetView view="pageBreakPreview" topLeftCell="A4" zoomScaleNormal="100" zoomScaleSheetLayoutView="100" workbookViewId="0">
      <selection activeCell="K12" sqref="K12"/>
    </sheetView>
  </sheetViews>
  <sheetFormatPr defaultRowHeight="12.75"/>
  <cols>
    <col min="1" max="1" width="3.5703125" style="13" customWidth="1"/>
    <col min="2" max="2" width="50" style="13" customWidth="1"/>
    <col min="3" max="3" width="9.7109375" style="13" customWidth="1"/>
    <col min="4" max="4" width="10" style="13" customWidth="1"/>
    <col min="5" max="5" width="11.7109375" style="13" customWidth="1"/>
    <col min="6" max="7" width="11.85546875" style="137" customWidth="1"/>
    <col min="8" max="8" width="15.140625" style="138" customWidth="1"/>
    <col min="9" max="9" width="9.140625" style="12"/>
    <col min="10" max="10" width="11.5703125" style="12" bestFit="1" customWidth="1"/>
    <col min="11" max="11" width="10.42578125" style="12" bestFit="1" customWidth="1"/>
    <col min="12" max="256" width="9.140625" style="13"/>
    <col min="257" max="257" width="3.5703125" style="13" customWidth="1"/>
    <col min="258" max="258" width="50" style="13" customWidth="1"/>
    <col min="259" max="259" width="9.7109375" style="13" customWidth="1"/>
    <col min="260" max="260" width="10" style="13" customWidth="1"/>
    <col min="261" max="261" width="11.7109375" style="13" customWidth="1"/>
    <col min="262" max="263" width="11.85546875" style="13" customWidth="1"/>
    <col min="264" max="264" width="15.140625" style="13" customWidth="1"/>
    <col min="265" max="265" width="9.140625" style="13"/>
    <col min="266" max="266" width="11.5703125" style="13" bestFit="1" customWidth="1"/>
    <col min="267" max="512" width="9.140625" style="13"/>
    <col min="513" max="513" width="3.5703125" style="13" customWidth="1"/>
    <col min="514" max="514" width="50" style="13" customWidth="1"/>
    <col min="515" max="515" width="9.7109375" style="13" customWidth="1"/>
    <col min="516" max="516" width="10" style="13" customWidth="1"/>
    <col min="517" max="517" width="11.7109375" style="13" customWidth="1"/>
    <col min="518" max="519" width="11.85546875" style="13" customWidth="1"/>
    <col min="520" max="520" width="15.140625" style="13" customWidth="1"/>
    <col min="521" max="521" width="9.140625" style="13"/>
    <col min="522" max="522" width="11.5703125" style="13" bestFit="1" customWidth="1"/>
    <col min="523" max="768" width="9.140625" style="13"/>
    <col min="769" max="769" width="3.5703125" style="13" customWidth="1"/>
    <col min="770" max="770" width="50" style="13" customWidth="1"/>
    <col min="771" max="771" width="9.7109375" style="13" customWidth="1"/>
    <col min="772" max="772" width="10" style="13" customWidth="1"/>
    <col min="773" max="773" width="11.7109375" style="13" customWidth="1"/>
    <col min="774" max="775" width="11.85546875" style="13" customWidth="1"/>
    <col min="776" max="776" width="15.140625" style="13" customWidth="1"/>
    <col min="777" max="777" width="9.140625" style="13"/>
    <col min="778" max="778" width="11.5703125" style="13" bestFit="1" customWidth="1"/>
    <col min="779" max="1024" width="9.140625" style="13"/>
    <col min="1025" max="1025" width="3.5703125" style="13" customWidth="1"/>
    <col min="1026" max="1026" width="50" style="13" customWidth="1"/>
    <col min="1027" max="1027" width="9.7109375" style="13" customWidth="1"/>
    <col min="1028" max="1028" width="10" style="13" customWidth="1"/>
    <col min="1029" max="1029" width="11.7109375" style="13" customWidth="1"/>
    <col min="1030" max="1031" width="11.85546875" style="13" customWidth="1"/>
    <col min="1032" max="1032" width="15.140625" style="13" customWidth="1"/>
    <col min="1033" max="1033" width="9.140625" style="13"/>
    <col min="1034" max="1034" width="11.5703125" style="13" bestFit="1" customWidth="1"/>
    <col min="1035" max="1280" width="9.140625" style="13"/>
    <col min="1281" max="1281" width="3.5703125" style="13" customWidth="1"/>
    <col min="1282" max="1282" width="50" style="13" customWidth="1"/>
    <col min="1283" max="1283" width="9.7109375" style="13" customWidth="1"/>
    <col min="1284" max="1284" width="10" style="13" customWidth="1"/>
    <col min="1285" max="1285" width="11.7109375" style="13" customWidth="1"/>
    <col min="1286" max="1287" width="11.85546875" style="13" customWidth="1"/>
    <col min="1288" max="1288" width="15.140625" style="13" customWidth="1"/>
    <col min="1289" max="1289" width="9.140625" style="13"/>
    <col min="1290" max="1290" width="11.5703125" style="13" bestFit="1" customWidth="1"/>
    <col min="1291" max="1536" width="9.140625" style="13"/>
    <col min="1537" max="1537" width="3.5703125" style="13" customWidth="1"/>
    <col min="1538" max="1538" width="50" style="13" customWidth="1"/>
    <col min="1539" max="1539" width="9.7109375" style="13" customWidth="1"/>
    <col min="1540" max="1540" width="10" style="13" customWidth="1"/>
    <col min="1541" max="1541" width="11.7109375" style="13" customWidth="1"/>
    <col min="1542" max="1543" width="11.85546875" style="13" customWidth="1"/>
    <col min="1544" max="1544" width="15.140625" style="13" customWidth="1"/>
    <col min="1545" max="1545" width="9.140625" style="13"/>
    <col min="1546" max="1546" width="11.5703125" style="13" bestFit="1" customWidth="1"/>
    <col min="1547" max="1792" width="9.140625" style="13"/>
    <col min="1793" max="1793" width="3.5703125" style="13" customWidth="1"/>
    <col min="1794" max="1794" width="50" style="13" customWidth="1"/>
    <col min="1795" max="1795" width="9.7109375" style="13" customWidth="1"/>
    <col min="1796" max="1796" width="10" style="13" customWidth="1"/>
    <col min="1797" max="1797" width="11.7109375" style="13" customWidth="1"/>
    <col min="1798" max="1799" width="11.85546875" style="13" customWidth="1"/>
    <col min="1800" max="1800" width="15.140625" style="13" customWidth="1"/>
    <col min="1801" max="1801" width="9.140625" style="13"/>
    <col min="1802" max="1802" width="11.5703125" style="13" bestFit="1" customWidth="1"/>
    <col min="1803" max="2048" width="9.140625" style="13"/>
    <col min="2049" max="2049" width="3.5703125" style="13" customWidth="1"/>
    <col min="2050" max="2050" width="50" style="13" customWidth="1"/>
    <col min="2051" max="2051" width="9.7109375" style="13" customWidth="1"/>
    <col min="2052" max="2052" width="10" style="13" customWidth="1"/>
    <col min="2053" max="2053" width="11.7109375" style="13" customWidth="1"/>
    <col min="2054" max="2055" width="11.85546875" style="13" customWidth="1"/>
    <col min="2056" max="2056" width="15.140625" style="13" customWidth="1"/>
    <col min="2057" max="2057" width="9.140625" style="13"/>
    <col min="2058" max="2058" width="11.5703125" style="13" bestFit="1" customWidth="1"/>
    <col min="2059" max="2304" width="9.140625" style="13"/>
    <col min="2305" max="2305" width="3.5703125" style="13" customWidth="1"/>
    <col min="2306" max="2306" width="50" style="13" customWidth="1"/>
    <col min="2307" max="2307" width="9.7109375" style="13" customWidth="1"/>
    <col min="2308" max="2308" width="10" style="13" customWidth="1"/>
    <col min="2309" max="2309" width="11.7109375" style="13" customWidth="1"/>
    <col min="2310" max="2311" width="11.85546875" style="13" customWidth="1"/>
    <col min="2312" max="2312" width="15.140625" style="13" customWidth="1"/>
    <col min="2313" max="2313" width="9.140625" style="13"/>
    <col min="2314" max="2314" width="11.5703125" style="13" bestFit="1" customWidth="1"/>
    <col min="2315" max="2560" width="9.140625" style="13"/>
    <col min="2561" max="2561" width="3.5703125" style="13" customWidth="1"/>
    <col min="2562" max="2562" width="50" style="13" customWidth="1"/>
    <col min="2563" max="2563" width="9.7109375" style="13" customWidth="1"/>
    <col min="2564" max="2564" width="10" style="13" customWidth="1"/>
    <col min="2565" max="2565" width="11.7109375" style="13" customWidth="1"/>
    <col min="2566" max="2567" width="11.85546875" style="13" customWidth="1"/>
    <col min="2568" max="2568" width="15.140625" style="13" customWidth="1"/>
    <col min="2569" max="2569" width="9.140625" style="13"/>
    <col min="2570" max="2570" width="11.5703125" style="13" bestFit="1" customWidth="1"/>
    <col min="2571" max="2816" width="9.140625" style="13"/>
    <col min="2817" max="2817" width="3.5703125" style="13" customWidth="1"/>
    <col min="2818" max="2818" width="50" style="13" customWidth="1"/>
    <col min="2819" max="2819" width="9.7109375" style="13" customWidth="1"/>
    <col min="2820" max="2820" width="10" style="13" customWidth="1"/>
    <col min="2821" max="2821" width="11.7109375" style="13" customWidth="1"/>
    <col min="2822" max="2823" width="11.85546875" style="13" customWidth="1"/>
    <col min="2824" max="2824" width="15.140625" style="13" customWidth="1"/>
    <col min="2825" max="2825" width="9.140625" style="13"/>
    <col min="2826" max="2826" width="11.5703125" style="13" bestFit="1" customWidth="1"/>
    <col min="2827" max="3072" width="9.140625" style="13"/>
    <col min="3073" max="3073" width="3.5703125" style="13" customWidth="1"/>
    <col min="3074" max="3074" width="50" style="13" customWidth="1"/>
    <col min="3075" max="3075" width="9.7109375" style="13" customWidth="1"/>
    <col min="3076" max="3076" width="10" style="13" customWidth="1"/>
    <col min="3077" max="3077" width="11.7109375" style="13" customWidth="1"/>
    <col min="3078" max="3079" width="11.85546875" style="13" customWidth="1"/>
    <col min="3080" max="3080" width="15.140625" style="13" customWidth="1"/>
    <col min="3081" max="3081" width="9.140625" style="13"/>
    <col min="3082" max="3082" width="11.5703125" style="13" bestFit="1" customWidth="1"/>
    <col min="3083" max="3328" width="9.140625" style="13"/>
    <col min="3329" max="3329" width="3.5703125" style="13" customWidth="1"/>
    <col min="3330" max="3330" width="50" style="13" customWidth="1"/>
    <col min="3331" max="3331" width="9.7109375" style="13" customWidth="1"/>
    <col min="3332" max="3332" width="10" style="13" customWidth="1"/>
    <col min="3333" max="3333" width="11.7109375" style="13" customWidth="1"/>
    <col min="3334" max="3335" width="11.85546875" style="13" customWidth="1"/>
    <col min="3336" max="3336" width="15.140625" style="13" customWidth="1"/>
    <col min="3337" max="3337" width="9.140625" style="13"/>
    <col min="3338" max="3338" width="11.5703125" style="13" bestFit="1" customWidth="1"/>
    <col min="3339" max="3584" width="9.140625" style="13"/>
    <col min="3585" max="3585" width="3.5703125" style="13" customWidth="1"/>
    <col min="3586" max="3586" width="50" style="13" customWidth="1"/>
    <col min="3587" max="3587" width="9.7109375" style="13" customWidth="1"/>
    <col min="3588" max="3588" width="10" style="13" customWidth="1"/>
    <col min="3589" max="3589" width="11.7109375" style="13" customWidth="1"/>
    <col min="3590" max="3591" width="11.85546875" style="13" customWidth="1"/>
    <col min="3592" max="3592" width="15.140625" style="13" customWidth="1"/>
    <col min="3593" max="3593" width="9.140625" style="13"/>
    <col min="3594" max="3594" width="11.5703125" style="13" bestFit="1" customWidth="1"/>
    <col min="3595" max="3840" width="9.140625" style="13"/>
    <col min="3841" max="3841" width="3.5703125" style="13" customWidth="1"/>
    <col min="3842" max="3842" width="50" style="13" customWidth="1"/>
    <col min="3843" max="3843" width="9.7109375" style="13" customWidth="1"/>
    <col min="3844" max="3844" width="10" style="13" customWidth="1"/>
    <col min="3845" max="3845" width="11.7109375" style="13" customWidth="1"/>
    <col min="3846" max="3847" width="11.85546875" style="13" customWidth="1"/>
    <col min="3848" max="3848" width="15.140625" style="13" customWidth="1"/>
    <col min="3849" max="3849" width="9.140625" style="13"/>
    <col min="3850" max="3850" width="11.5703125" style="13" bestFit="1" customWidth="1"/>
    <col min="3851" max="4096" width="9.140625" style="13"/>
    <col min="4097" max="4097" width="3.5703125" style="13" customWidth="1"/>
    <col min="4098" max="4098" width="50" style="13" customWidth="1"/>
    <col min="4099" max="4099" width="9.7109375" style="13" customWidth="1"/>
    <col min="4100" max="4100" width="10" style="13" customWidth="1"/>
    <col min="4101" max="4101" width="11.7109375" style="13" customWidth="1"/>
    <col min="4102" max="4103" width="11.85546875" style="13" customWidth="1"/>
    <col min="4104" max="4104" width="15.140625" style="13" customWidth="1"/>
    <col min="4105" max="4105" width="9.140625" style="13"/>
    <col min="4106" max="4106" width="11.5703125" style="13" bestFit="1" customWidth="1"/>
    <col min="4107" max="4352" width="9.140625" style="13"/>
    <col min="4353" max="4353" width="3.5703125" style="13" customWidth="1"/>
    <col min="4354" max="4354" width="50" style="13" customWidth="1"/>
    <col min="4355" max="4355" width="9.7109375" style="13" customWidth="1"/>
    <col min="4356" max="4356" width="10" style="13" customWidth="1"/>
    <col min="4357" max="4357" width="11.7109375" style="13" customWidth="1"/>
    <col min="4358" max="4359" width="11.85546875" style="13" customWidth="1"/>
    <col min="4360" max="4360" width="15.140625" style="13" customWidth="1"/>
    <col min="4361" max="4361" width="9.140625" style="13"/>
    <col min="4362" max="4362" width="11.5703125" style="13" bestFit="1" customWidth="1"/>
    <col min="4363" max="4608" width="9.140625" style="13"/>
    <col min="4609" max="4609" width="3.5703125" style="13" customWidth="1"/>
    <col min="4610" max="4610" width="50" style="13" customWidth="1"/>
    <col min="4611" max="4611" width="9.7109375" style="13" customWidth="1"/>
    <col min="4612" max="4612" width="10" style="13" customWidth="1"/>
    <col min="4613" max="4613" width="11.7109375" style="13" customWidth="1"/>
    <col min="4614" max="4615" width="11.85546875" style="13" customWidth="1"/>
    <col min="4616" max="4616" width="15.140625" style="13" customWidth="1"/>
    <col min="4617" max="4617" width="9.140625" style="13"/>
    <col min="4618" max="4618" width="11.5703125" style="13" bestFit="1" customWidth="1"/>
    <col min="4619" max="4864" width="9.140625" style="13"/>
    <col min="4865" max="4865" width="3.5703125" style="13" customWidth="1"/>
    <col min="4866" max="4866" width="50" style="13" customWidth="1"/>
    <col min="4867" max="4867" width="9.7109375" style="13" customWidth="1"/>
    <col min="4868" max="4868" width="10" style="13" customWidth="1"/>
    <col min="4869" max="4869" width="11.7109375" style="13" customWidth="1"/>
    <col min="4870" max="4871" width="11.85546875" style="13" customWidth="1"/>
    <col min="4872" max="4872" width="15.140625" style="13" customWidth="1"/>
    <col min="4873" max="4873" width="9.140625" style="13"/>
    <col min="4874" max="4874" width="11.5703125" style="13" bestFit="1" customWidth="1"/>
    <col min="4875" max="5120" width="9.140625" style="13"/>
    <col min="5121" max="5121" width="3.5703125" style="13" customWidth="1"/>
    <col min="5122" max="5122" width="50" style="13" customWidth="1"/>
    <col min="5123" max="5123" width="9.7109375" style="13" customWidth="1"/>
    <col min="5124" max="5124" width="10" style="13" customWidth="1"/>
    <col min="5125" max="5125" width="11.7109375" style="13" customWidth="1"/>
    <col min="5126" max="5127" width="11.85546875" style="13" customWidth="1"/>
    <col min="5128" max="5128" width="15.140625" style="13" customWidth="1"/>
    <col min="5129" max="5129" width="9.140625" style="13"/>
    <col min="5130" max="5130" width="11.5703125" style="13" bestFit="1" customWidth="1"/>
    <col min="5131" max="5376" width="9.140625" style="13"/>
    <col min="5377" max="5377" width="3.5703125" style="13" customWidth="1"/>
    <col min="5378" max="5378" width="50" style="13" customWidth="1"/>
    <col min="5379" max="5379" width="9.7109375" style="13" customWidth="1"/>
    <col min="5380" max="5380" width="10" style="13" customWidth="1"/>
    <col min="5381" max="5381" width="11.7109375" style="13" customWidth="1"/>
    <col min="5382" max="5383" width="11.85546875" style="13" customWidth="1"/>
    <col min="5384" max="5384" width="15.140625" style="13" customWidth="1"/>
    <col min="5385" max="5385" width="9.140625" style="13"/>
    <col min="5386" max="5386" width="11.5703125" style="13" bestFit="1" customWidth="1"/>
    <col min="5387" max="5632" width="9.140625" style="13"/>
    <col min="5633" max="5633" width="3.5703125" style="13" customWidth="1"/>
    <col min="5634" max="5634" width="50" style="13" customWidth="1"/>
    <col min="5635" max="5635" width="9.7109375" style="13" customWidth="1"/>
    <col min="5636" max="5636" width="10" style="13" customWidth="1"/>
    <col min="5637" max="5637" width="11.7109375" style="13" customWidth="1"/>
    <col min="5638" max="5639" width="11.85546875" style="13" customWidth="1"/>
    <col min="5640" max="5640" width="15.140625" style="13" customWidth="1"/>
    <col min="5641" max="5641" width="9.140625" style="13"/>
    <col min="5642" max="5642" width="11.5703125" style="13" bestFit="1" customWidth="1"/>
    <col min="5643" max="5888" width="9.140625" style="13"/>
    <col min="5889" max="5889" width="3.5703125" style="13" customWidth="1"/>
    <col min="5890" max="5890" width="50" style="13" customWidth="1"/>
    <col min="5891" max="5891" width="9.7109375" style="13" customWidth="1"/>
    <col min="5892" max="5892" width="10" style="13" customWidth="1"/>
    <col min="5893" max="5893" width="11.7109375" style="13" customWidth="1"/>
    <col min="5894" max="5895" width="11.85546875" style="13" customWidth="1"/>
    <col min="5896" max="5896" width="15.140625" style="13" customWidth="1"/>
    <col min="5897" max="5897" width="9.140625" style="13"/>
    <col min="5898" max="5898" width="11.5703125" style="13" bestFit="1" customWidth="1"/>
    <col min="5899" max="6144" width="9.140625" style="13"/>
    <col min="6145" max="6145" width="3.5703125" style="13" customWidth="1"/>
    <col min="6146" max="6146" width="50" style="13" customWidth="1"/>
    <col min="6147" max="6147" width="9.7109375" style="13" customWidth="1"/>
    <col min="6148" max="6148" width="10" style="13" customWidth="1"/>
    <col min="6149" max="6149" width="11.7109375" style="13" customWidth="1"/>
    <col min="6150" max="6151" width="11.85546875" style="13" customWidth="1"/>
    <col min="6152" max="6152" width="15.140625" style="13" customWidth="1"/>
    <col min="6153" max="6153" width="9.140625" style="13"/>
    <col min="6154" max="6154" width="11.5703125" style="13" bestFit="1" customWidth="1"/>
    <col min="6155" max="6400" width="9.140625" style="13"/>
    <col min="6401" max="6401" width="3.5703125" style="13" customWidth="1"/>
    <col min="6402" max="6402" width="50" style="13" customWidth="1"/>
    <col min="6403" max="6403" width="9.7109375" style="13" customWidth="1"/>
    <col min="6404" max="6404" width="10" style="13" customWidth="1"/>
    <col min="6405" max="6405" width="11.7109375" style="13" customWidth="1"/>
    <col min="6406" max="6407" width="11.85546875" style="13" customWidth="1"/>
    <col min="6408" max="6408" width="15.140625" style="13" customWidth="1"/>
    <col min="6409" max="6409" width="9.140625" style="13"/>
    <col min="6410" max="6410" width="11.5703125" style="13" bestFit="1" customWidth="1"/>
    <col min="6411" max="6656" width="9.140625" style="13"/>
    <col min="6657" max="6657" width="3.5703125" style="13" customWidth="1"/>
    <col min="6658" max="6658" width="50" style="13" customWidth="1"/>
    <col min="6659" max="6659" width="9.7109375" style="13" customWidth="1"/>
    <col min="6660" max="6660" width="10" style="13" customWidth="1"/>
    <col min="6661" max="6661" width="11.7109375" style="13" customWidth="1"/>
    <col min="6662" max="6663" width="11.85546875" style="13" customWidth="1"/>
    <col min="6664" max="6664" width="15.140625" style="13" customWidth="1"/>
    <col min="6665" max="6665" width="9.140625" style="13"/>
    <col min="6666" max="6666" width="11.5703125" style="13" bestFit="1" customWidth="1"/>
    <col min="6667" max="6912" width="9.140625" style="13"/>
    <col min="6913" max="6913" width="3.5703125" style="13" customWidth="1"/>
    <col min="6914" max="6914" width="50" style="13" customWidth="1"/>
    <col min="6915" max="6915" width="9.7109375" style="13" customWidth="1"/>
    <col min="6916" max="6916" width="10" style="13" customWidth="1"/>
    <col min="6917" max="6917" width="11.7109375" style="13" customWidth="1"/>
    <col min="6918" max="6919" width="11.85546875" style="13" customWidth="1"/>
    <col min="6920" max="6920" width="15.140625" style="13" customWidth="1"/>
    <col min="6921" max="6921" width="9.140625" style="13"/>
    <col min="6922" max="6922" width="11.5703125" style="13" bestFit="1" customWidth="1"/>
    <col min="6923" max="7168" width="9.140625" style="13"/>
    <col min="7169" max="7169" width="3.5703125" style="13" customWidth="1"/>
    <col min="7170" max="7170" width="50" style="13" customWidth="1"/>
    <col min="7171" max="7171" width="9.7109375" style="13" customWidth="1"/>
    <col min="7172" max="7172" width="10" style="13" customWidth="1"/>
    <col min="7173" max="7173" width="11.7109375" style="13" customWidth="1"/>
    <col min="7174" max="7175" width="11.85546875" style="13" customWidth="1"/>
    <col min="7176" max="7176" width="15.140625" style="13" customWidth="1"/>
    <col min="7177" max="7177" width="9.140625" style="13"/>
    <col min="7178" max="7178" width="11.5703125" style="13" bestFit="1" customWidth="1"/>
    <col min="7179" max="7424" width="9.140625" style="13"/>
    <col min="7425" max="7425" width="3.5703125" style="13" customWidth="1"/>
    <col min="7426" max="7426" width="50" style="13" customWidth="1"/>
    <col min="7427" max="7427" width="9.7109375" style="13" customWidth="1"/>
    <col min="7428" max="7428" width="10" style="13" customWidth="1"/>
    <col min="7429" max="7429" width="11.7109375" style="13" customWidth="1"/>
    <col min="7430" max="7431" width="11.85546875" style="13" customWidth="1"/>
    <col min="7432" max="7432" width="15.140625" style="13" customWidth="1"/>
    <col min="7433" max="7433" width="9.140625" style="13"/>
    <col min="7434" max="7434" width="11.5703125" style="13" bestFit="1" customWidth="1"/>
    <col min="7435" max="7680" width="9.140625" style="13"/>
    <col min="7681" max="7681" width="3.5703125" style="13" customWidth="1"/>
    <col min="7682" max="7682" width="50" style="13" customWidth="1"/>
    <col min="7683" max="7683" width="9.7109375" style="13" customWidth="1"/>
    <col min="7684" max="7684" width="10" style="13" customWidth="1"/>
    <col min="7685" max="7685" width="11.7109375" style="13" customWidth="1"/>
    <col min="7686" max="7687" width="11.85546875" style="13" customWidth="1"/>
    <col min="7688" max="7688" width="15.140625" style="13" customWidth="1"/>
    <col min="7689" max="7689" width="9.140625" style="13"/>
    <col min="7690" max="7690" width="11.5703125" style="13" bestFit="1" customWidth="1"/>
    <col min="7691" max="7936" width="9.140625" style="13"/>
    <col min="7937" max="7937" width="3.5703125" style="13" customWidth="1"/>
    <col min="7938" max="7938" width="50" style="13" customWidth="1"/>
    <col min="7939" max="7939" width="9.7109375" style="13" customWidth="1"/>
    <col min="7940" max="7940" width="10" style="13" customWidth="1"/>
    <col min="7941" max="7941" width="11.7109375" style="13" customWidth="1"/>
    <col min="7942" max="7943" width="11.85546875" style="13" customWidth="1"/>
    <col min="7944" max="7944" width="15.140625" style="13" customWidth="1"/>
    <col min="7945" max="7945" width="9.140625" style="13"/>
    <col min="7946" max="7946" width="11.5703125" style="13" bestFit="1" customWidth="1"/>
    <col min="7947" max="8192" width="9.140625" style="13"/>
    <col min="8193" max="8193" width="3.5703125" style="13" customWidth="1"/>
    <col min="8194" max="8194" width="50" style="13" customWidth="1"/>
    <col min="8195" max="8195" width="9.7109375" style="13" customWidth="1"/>
    <col min="8196" max="8196" width="10" style="13" customWidth="1"/>
    <col min="8197" max="8197" width="11.7109375" style="13" customWidth="1"/>
    <col min="8198" max="8199" width="11.85546875" style="13" customWidth="1"/>
    <col min="8200" max="8200" width="15.140625" style="13" customWidth="1"/>
    <col min="8201" max="8201" width="9.140625" style="13"/>
    <col min="8202" max="8202" width="11.5703125" style="13" bestFit="1" customWidth="1"/>
    <col min="8203" max="8448" width="9.140625" style="13"/>
    <col min="8449" max="8449" width="3.5703125" style="13" customWidth="1"/>
    <col min="8450" max="8450" width="50" style="13" customWidth="1"/>
    <col min="8451" max="8451" width="9.7109375" style="13" customWidth="1"/>
    <col min="8452" max="8452" width="10" style="13" customWidth="1"/>
    <col min="8453" max="8453" width="11.7109375" style="13" customWidth="1"/>
    <col min="8454" max="8455" width="11.85546875" style="13" customWidth="1"/>
    <col min="8456" max="8456" width="15.140625" style="13" customWidth="1"/>
    <col min="8457" max="8457" width="9.140625" style="13"/>
    <col min="8458" max="8458" width="11.5703125" style="13" bestFit="1" customWidth="1"/>
    <col min="8459" max="8704" width="9.140625" style="13"/>
    <col min="8705" max="8705" width="3.5703125" style="13" customWidth="1"/>
    <col min="8706" max="8706" width="50" style="13" customWidth="1"/>
    <col min="8707" max="8707" width="9.7109375" style="13" customWidth="1"/>
    <col min="8708" max="8708" width="10" style="13" customWidth="1"/>
    <col min="8709" max="8709" width="11.7109375" style="13" customWidth="1"/>
    <col min="8710" max="8711" width="11.85546875" style="13" customWidth="1"/>
    <col min="8712" max="8712" width="15.140625" style="13" customWidth="1"/>
    <col min="8713" max="8713" width="9.140625" style="13"/>
    <col min="8714" max="8714" width="11.5703125" style="13" bestFit="1" customWidth="1"/>
    <col min="8715" max="8960" width="9.140625" style="13"/>
    <col min="8961" max="8961" width="3.5703125" style="13" customWidth="1"/>
    <col min="8962" max="8962" width="50" style="13" customWidth="1"/>
    <col min="8963" max="8963" width="9.7109375" style="13" customWidth="1"/>
    <col min="8964" max="8964" width="10" style="13" customWidth="1"/>
    <col min="8965" max="8965" width="11.7109375" style="13" customWidth="1"/>
    <col min="8966" max="8967" width="11.85546875" style="13" customWidth="1"/>
    <col min="8968" max="8968" width="15.140625" style="13" customWidth="1"/>
    <col min="8969" max="8969" width="9.140625" style="13"/>
    <col min="8970" max="8970" width="11.5703125" style="13" bestFit="1" customWidth="1"/>
    <col min="8971" max="9216" width="9.140625" style="13"/>
    <col min="9217" max="9217" width="3.5703125" style="13" customWidth="1"/>
    <col min="9218" max="9218" width="50" style="13" customWidth="1"/>
    <col min="9219" max="9219" width="9.7109375" style="13" customWidth="1"/>
    <col min="9220" max="9220" width="10" style="13" customWidth="1"/>
    <col min="9221" max="9221" width="11.7109375" style="13" customWidth="1"/>
    <col min="9222" max="9223" width="11.85546875" style="13" customWidth="1"/>
    <col min="9224" max="9224" width="15.140625" style="13" customWidth="1"/>
    <col min="9225" max="9225" width="9.140625" style="13"/>
    <col min="9226" max="9226" width="11.5703125" style="13" bestFit="1" customWidth="1"/>
    <col min="9227" max="9472" width="9.140625" style="13"/>
    <col min="9473" max="9473" width="3.5703125" style="13" customWidth="1"/>
    <col min="9474" max="9474" width="50" style="13" customWidth="1"/>
    <col min="9475" max="9475" width="9.7109375" style="13" customWidth="1"/>
    <col min="9476" max="9476" width="10" style="13" customWidth="1"/>
    <col min="9477" max="9477" width="11.7109375" style="13" customWidth="1"/>
    <col min="9478" max="9479" width="11.85546875" style="13" customWidth="1"/>
    <col min="9480" max="9480" width="15.140625" style="13" customWidth="1"/>
    <col min="9481" max="9481" width="9.140625" style="13"/>
    <col min="9482" max="9482" width="11.5703125" style="13" bestFit="1" customWidth="1"/>
    <col min="9483" max="9728" width="9.140625" style="13"/>
    <col min="9729" max="9729" width="3.5703125" style="13" customWidth="1"/>
    <col min="9730" max="9730" width="50" style="13" customWidth="1"/>
    <col min="9731" max="9731" width="9.7109375" style="13" customWidth="1"/>
    <col min="9732" max="9732" width="10" style="13" customWidth="1"/>
    <col min="9733" max="9733" width="11.7109375" style="13" customWidth="1"/>
    <col min="9734" max="9735" width="11.85546875" style="13" customWidth="1"/>
    <col min="9736" max="9736" width="15.140625" style="13" customWidth="1"/>
    <col min="9737" max="9737" width="9.140625" style="13"/>
    <col min="9738" max="9738" width="11.5703125" style="13" bestFit="1" customWidth="1"/>
    <col min="9739" max="9984" width="9.140625" style="13"/>
    <col min="9985" max="9985" width="3.5703125" style="13" customWidth="1"/>
    <col min="9986" max="9986" width="50" style="13" customWidth="1"/>
    <col min="9987" max="9987" width="9.7109375" style="13" customWidth="1"/>
    <col min="9988" max="9988" width="10" style="13" customWidth="1"/>
    <col min="9989" max="9989" width="11.7109375" style="13" customWidth="1"/>
    <col min="9990" max="9991" width="11.85546875" style="13" customWidth="1"/>
    <col min="9992" max="9992" width="15.140625" style="13" customWidth="1"/>
    <col min="9993" max="9993" width="9.140625" style="13"/>
    <col min="9994" max="9994" width="11.5703125" style="13" bestFit="1" customWidth="1"/>
    <col min="9995" max="10240" width="9.140625" style="13"/>
    <col min="10241" max="10241" width="3.5703125" style="13" customWidth="1"/>
    <col min="10242" max="10242" width="50" style="13" customWidth="1"/>
    <col min="10243" max="10243" width="9.7109375" style="13" customWidth="1"/>
    <col min="10244" max="10244" width="10" style="13" customWidth="1"/>
    <col min="10245" max="10245" width="11.7109375" style="13" customWidth="1"/>
    <col min="10246" max="10247" width="11.85546875" style="13" customWidth="1"/>
    <col min="10248" max="10248" width="15.140625" style="13" customWidth="1"/>
    <col min="10249" max="10249" width="9.140625" style="13"/>
    <col min="10250" max="10250" width="11.5703125" style="13" bestFit="1" customWidth="1"/>
    <col min="10251" max="10496" width="9.140625" style="13"/>
    <col min="10497" max="10497" width="3.5703125" style="13" customWidth="1"/>
    <col min="10498" max="10498" width="50" style="13" customWidth="1"/>
    <col min="10499" max="10499" width="9.7109375" style="13" customWidth="1"/>
    <col min="10500" max="10500" width="10" style="13" customWidth="1"/>
    <col min="10501" max="10501" width="11.7109375" style="13" customWidth="1"/>
    <col min="10502" max="10503" width="11.85546875" style="13" customWidth="1"/>
    <col min="10504" max="10504" width="15.140625" style="13" customWidth="1"/>
    <col min="10505" max="10505" width="9.140625" style="13"/>
    <col min="10506" max="10506" width="11.5703125" style="13" bestFit="1" customWidth="1"/>
    <col min="10507" max="10752" width="9.140625" style="13"/>
    <col min="10753" max="10753" width="3.5703125" style="13" customWidth="1"/>
    <col min="10754" max="10754" width="50" style="13" customWidth="1"/>
    <col min="10755" max="10755" width="9.7109375" style="13" customWidth="1"/>
    <col min="10756" max="10756" width="10" style="13" customWidth="1"/>
    <col min="10757" max="10757" width="11.7109375" style="13" customWidth="1"/>
    <col min="10758" max="10759" width="11.85546875" style="13" customWidth="1"/>
    <col min="10760" max="10760" width="15.140625" style="13" customWidth="1"/>
    <col min="10761" max="10761" width="9.140625" style="13"/>
    <col min="10762" max="10762" width="11.5703125" style="13" bestFit="1" customWidth="1"/>
    <col min="10763" max="11008" width="9.140625" style="13"/>
    <col min="11009" max="11009" width="3.5703125" style="13" customWidth="1"/>
    <col min="11010" max="11010" width="50" style="13" customWidth="1"/>
    <col min="11011" max="11011" width="9.7109375" style="13" customWidth="1"/>
    <col min="11012" max="11012" width="10" style="13" customWidth="1"/>
    <col min="11013" max="11013" width="11.7109375" style="13" customWidth="1"/>
    <col min="11014" max="11015" width="11.85546875" style="13" customWidth="1"/>
    <col min="11016" max="11016" width="15.140625" style="13" customWidth="1"/>
    <col min="11017" max="11017" width="9.140625" style="13"/>
    <col min="11018" max="11018" width="11.5703125" style="13" bestFit="1" customWidth="1"/>
    <col min="11019" max="11264" width="9.140625" style="13"/>
    <col min="11265" max="11265" width="3.5703125" style="13" customWidth="1"/>
    <col min="11266" max="11266" width="50" style="13" customWidth="1"/>
    <col min="11267" max="11267" width="9.7109375" style="13" customWidth="1"/>
    <col min="11268" max="11268" width="10" style="13" customWidth="1"/>
    <col min="11269" max="11269" width="11.7109375" style="13" customWidth="1"/>
    <col min="11270" max="11271" width="11.85546875" style="13" customWidth="1"/>
    <col min="11272" max="11272" width="15.140625" style="13" customWidth="1"/>
    <col min="11273" max="11273" width="9.140625" style="13"/>
    <col min="11274" max="11274" width="11.5703125" style="13" bestFit="1" customWidth="1"/>
    <col min="11275" max="11520" width="9.140625" style="13"/>
    <col min="11521" max="11521" width="3.5703125" style="13" customWidth="1"/>
    <col min="11522" max="11522" width="50" style="13" customWidth="1"/>
    <col min="11523" max="11523" width="9.7109375" style="13" customWidth="1"/>
    <col min="11524" max="11524" width="10" style="13" customWidth="1"/>
    <col min="11525" max="11525" width="11.7109375" style="13" customWidth="1"/>
    <col min="11526" max="11527" width="11.85546875" style="13" customWidth="1"/>
    <col min="11528" max="11528" width="15.140625" style="13" customWidth="1"/>
    <col min="11529" max="11529" width="9.140625" style="13"/>
    <col min="11530" max="11530" width="11.5703125" style="13" bestFit="1" customWidth="1"/>
    <col min="11531" max="11776" width="9.140625" style="13"/>
    <col min="11777" max="11777" width="3.5703125" style="13" customWidth="1"/>
    <col min="11778" max="11778" width="50" style="13" customWidth="1"/>
    <col min="11779" max="11779" width="9.7109375" style="13" customWidth="1"/>
    <col min="11780" max="11780" width="10" style="13" customWidth="1"/>
    <col min="11781" max="11781" width="11.7109375" style="13" customWidth="1"/>
    <col min="11782" max="11783" width="11.85546875" style="13" customWidth="1"/>
    <col min="11784" max="11784" width="15.140625" style="13" customWidth="1"/>
    <col min="11785" max="11785" width="9.140625" style="13"/>
    <col min="11786" max="11786" width="11.5703125" style="13" bestFit="1" customWidth="1"/>
    <col min="11787" max="12032" width="9.140625" style="13"/>
    <col min="12033" max="12033" width="3.5703125" style="13" customWidth="1"/>
    <col min="12034" max="12034" width="50" style="13" customWidth="1"/>
    <col min="12035" max="12035" width="9.7109375" style="13" customWidth="1"/>
    <col min="12036" max="12036" width="10" style="13" customWidth="1"/>
    <col min="12037" max="12037" width="11.7109375" style="13" customWidth="1"/>
    <col min="12038" max="12039" width="11.85546875" style="13" customWidth="1"/>
    <col min="12040" max="12040" width="15.140625" style="13" customWidth="1"/>
    <col min="12041" max="12041" width="9.140625" style="13"/>
    <col min="12042" max="12042" width="11.5703125" style="13" bestFit="1" customWidth="1"/>
    <col min="12043" max="12288" width="9.140625" style="13"/>
    <col min="12289" max="12289" width="3.5703125" style="13" customWidth="1"/>
    <col min="12290" max="12290" width="50" style="13" customWidth="1"/>
    <col min="12291" max="12291" width="9.7109375" style="13" customWidth="1"/>
    <col min="12292" max="12292" width="10" style="13" customWidth="1"/>
    <col min="12293" max="12293" width="11.7109375" style="13" customWidth="1"/>
    <col min="12294" max="12295" width="11.85546875" style="13" customWidth="1"/>
    <col min="12296" max="12296" width="15.140625" style="13" customWidth="1"/>
    <col min="12297" max="12297" width="9.140625" style="13"/>
    <col min="12298" max="12298" width="11.5703125" style="13" bestFit="1" customWidth="1"/>
    <col min="12299" max="12544" width="9.140625" style="13"/>
    <col min="12545" max="12545" width="3.5703125" style="13" customWidth="1"/>
    <col min="12546" max="12546" width="50" style="13" customWidth="1"/>
    <col min="12547" max="12547" width="9.7109375" style="13" customWidth="1"/>
    <col min="12548" max="12548" width="10" style="13" customWidth="1"/>
    <col min="12549" max="12549" width="11.7109375" style="13" customWidth="1"/>
    <col min="12550" max="12551" width="11.85546875" style="13" customWidth="1"/>
    <col min="12552" max="12552" width="15.140625" style="13" customWidth="1"/>
    <col min="12553" max="12553" width="9.140625" style="13"/>
    <col min="12554" max="12554" width="11.5703125" style="13" bestFit="1" customWidth="1"/>
    <col min="12555" max="12800" width="9.140625" style="13"/>
    <col min="12801" max="12801" width="3.5703125" style="13" customWidth="1"/>
    <col min="12802" max="12802" width="50" style="13" customWidth="1"/>
    <col min="12803" max="12803" width="9.7109375" style="13" customWidth="1"/>
    <col min="12804" max="12804" width="10" style="13" customWidth="1"/>
    <col min="12805" max="12805" width="11.7109375" style="13" customWidth="1"/>
    <col min="12806" max="12807" width="11.85546875" style="13" customWidth="1"/>
    <col min="12808" max="12808" width="15.140625" style="13" customWidth="1"/>
    <col min="12809" max="12809" width="9.140625" style="13"/>
    <col min="12810" max="12810" width="11.5703125" style="13" bestFit="1" customWidth="1"/>
    <col min="12811" max="13056" width="9.140625" style="13"/>
    <col min="13057" max="13057" width="3.5703125" style="13" customWidth="1"/>
    <col min="13058" max="13058" width="50" style="13" customWidth="1"/>
    <col min="13059" max="13059" width="9.7109375" style="13" customWidth="1"/>
    <col min="13060" max="13060" width="10" style="13" customWidth="1"/>
    <col min="13061" max="13061" width="11.7109375" style="13" customWidth="1"/>
    <col min="13062" max="13063" width="11.85546875" style="13" customWidth="1"/>
    <col min="13064" max="13064" width="15.140625" style="13" customWidth="1"/>
    <col min="13065" max="13065" width="9.140625" style="13"/>
    <col min="13066" max="13066" width="11.5703125" style="13" bestFit="1" customWidth="1"/>
    <col min="13067" max="13312" width="9.140625" style="13"/>
    <col min="13313" max="13313" width="3.5703125" style="13" customWidth="1"/>
    <col min="13314" max="13314" width="50" style="13" customWidth="1"/>
    <col min="13315" max="13315" width="9.7109375" style="13" customWidth="1"/>
    <col min="13316" max="13316" width="10" style="13" customWidth="1"/>
    <col min="13317" max="13317" width="11.7109375" style="13" customWidth="1"/>
    <col min="13318" max="13319" width="11.85546875" style="13" customWidth="1"/>
    <col min="13320" max="13320" width="15.140625" style="13" customWidth="1"/>
    <col min="13321" max="13321" width="9.140625" style="13"/>
    <col min="13322" max="13322" width="11.5703125" style="13" bestFit="1" customWidth="1"/>
    <col min="13323" max="13568" width="9.140625" style="13"/>
    <col min="13569" max="13569" width="3.5703125" style="13" customWidth="1"/>
    <col min="13570" max="13570" width="50" style="13" customWidth="1"/>
    <col min="13571" max="13571" width="9.7109375" style="13" customWidth="1"/>
    <col min="13572" max="13572" width="10" style="13" customWidth="1"/>
    <col min="13573" max="13573" width="11.7109375" style="13" customWidth="1"/>
    <col min="13574" max="13575" width="11.85546875" style="13" customWidth="1"/>
    <col min="13576" max="13576" width="15.140625" style="13" customWidth="1"/>
    <col min="13577" max="13577" width="9.140625" style="13"/>
    <col min="13578" max="13578" width="11.5703125" style="13" bestFit="1" customWidth="1"/>
    <col min="13579" max="13824" width="9.140625" style="13"/>
    <col min="13825" max="13825" width="3.5703125" style="13" customWidth="1"/>
    <col min="13826" max="13826" width="50" style="13" customWidth="1"/>
    <col min="13827" max="13827" width="9.7109375" style="13" customWidth="1"/>
    <col min="13828" max="13828" width="10" style="13" customWidth="1"/>
    <col min="13829" max="13829" width="11.7109375" style="13" customWidth="1"/>
    <col min="13830" max="13831" width="11.85546875" style="13" customWidth="1"/>
    <col min="13832" max="13832" width="15.140625" style="13" customWidth="1"/>
    <col min="13833" max="13833" width="9.140625" style="13"/>
    <col min="13834" max="13834" width="11.5703125" style="13" bestFit="1" customWidth="1"/>
    <col min="13835" max="14080" width="9.140625" style="13"/>
    <col min="14081" max="14081" width="3.5703125" style="13" customWidth="1"/>
    <col min="14082" max="14082" width="50" style="13" customWidth="1"/>
    <col min="14083" max="14083" width="9.7109375" style="13" customWidth="1"/>
    <col min="14084" max="14084" width="10" style="13" customWidth="1"/>
    <col min="14085" max="14085" width="11.7109375" style="13" customWidth="1"/>
    <col min="14086" max="14087" width="11.85546875" style="13" customWidth="1"/>
    <col min="14088" max="14088" width="15.140625" style="13" customWidth="1"/>
    <col min="14089" max="14089" width="9.140625" style="13"/>
    <col min="14090" max="14090" width="11.5703125" style="13" bestFit="1" customWidth="1"/>
    <col min="14091" max="14336" width="9.140625" style="13"/>
    <col min="14337" max="14337" width="3.5703125" style="13" customWidth="1"/>
    <col min="14338" max="14338" width="50" style="13" customWidth="1"/>
    <col min="14339" max="14339" width="9.7109375" style="13" customWidth="1"/>
    <col min="14340" max="14340" width="10" style="13" customWidth="1"/>
    <col min="14341" max="14341" width="11.7109375" style="13" customWidth="1"/>
    <col min="14342" max="14343" width="11.85546875" style="13" customWidth="1"/>
    <col min="14344" max="14344" width="15.140625" style="13" customWidth="1"/>
    <col min="14345" max="14345" width="9.140625" style="13"/>
    <col min="14346" max="14346" width="11.5703125" style="13" bestFit="1" customWidth="1"/>
    <col min="14347" max="14592" width="9.140625" style="13"/>
    <col min="14593" max="14593" width="3.5703125" style="13" customWidth="1"/>
    <col min="14594" max="14594" width="50" style="13" customWidth="1"/>
    <col min="14595" max="14595" width="9.7109375" style="13" customWidth="1"/>
    <col min="14596" max="14596" width="10" style="13" customWidth="1"/>
    <col min="14597" max="14597" width="11.7109375" style="13" customWidth="1"/>
    <col min="14598" max="14599" width="11.85546875" style="13" customWidth="1"/>
    <col min="14600" max="14600" width="15.140625" style="13" customWidth="1"/>
    <col min="14601" max="14601" width="9.140625" style="13"/>
    <col min="14602" max="14602" width="11.5703125" style="13" bestFit="1" customWidth="1"/>
    <col min="14603" max="14848" width="9.140625" style="13"/>
    <col min="14849" max="14849" width="3.5703125" style="13" customWidth="1"/>
    <col min="14850" max="14850" width="50" style="13" customWidth="1"/>
    <col min="14851" max="14851" width="9.7109375" style="13" customWidth="1"/>
    <col min="14852" max="14852" width="10" style="13" customWidth="1"/>
    <col min="14853" max="14853" width="11.7109375" style="13" customWidth="1"/>
    <col min="14854" max="14855" width="11.85546875" style="13" customWidth="1"/>
    <col min="14856" max="14856" width="15.140625" style="13" customWidth="1"/>
    <col min="14857" max="14857" width="9.140625" style="13"/>
    <col min="14858" max="14858" width="11.5703125" style="13" bestFit="1" customWidth="1"/>
    <col min="14859" max="15104" width="9.140625" style="13"/>
    <col min="15105" max="15105" width="3.5703125" style="13" customWidth="1"/>
    <col min="15106" max="15106" width="50" style="13" customWidth="1"/>
    <col min="15107" max="15107" width="9.7109375" style="13" customWidth="1"/>
    <col min="15108" max="15108" width="10" style="13" customWidth="1"/>
    <col min="15109" max="15109" width="11.7109375" style="13" customWidth="1"/>
    <col min="15110" max="15111" width="11.85546875" style="13" customWidth="1"/>
    <col min="15112" max="15112" width="15.140625" style="13" customWidth="1"/>
    <col min="15113" max="15113" width="9.140625" style="13"/>
    <col min="15114" max="15114" width="11.5703125" style="13" bestFit="1" customWidth="1"/>
    <col min="15115" max="15360" width="9.140625" style="13"/>
    <col min="15361" max="15361" width="3.5703125" style="13" customWidth="1"/>
    <col min="15362" max="15362" width="50" style="13" customWidth="1"/>
    <col min="15363" max="15363" width="9.7109375" style="13" customWidth="1"/>
    <col min="15364" max="15364" width="10" style="13" customWidth="1"/>
    <col min="15365" max="15365" width="11.7109375" style="13" customWidth="1"/>
    <col min="15366" max="15367" width="11.85546875" style="13" customWidth="1"/>
    <col min="15368" max="15368" width="15.140625" style="13" customWidth="1"/>
    <col min="15369" max="15369" width="9.140625" style="13"/>
    <col min="15370" max="15370" width="11.5703125" style="13" bestFit="1" customWidth="1"/>
    <col min="15371" max="15616" width="9.140625" style="13"/>
    <col min="15617" max="15617" width="3.5703125" style="13" customWidth="1"/>
    <col min="15618" max="15618" width="50" style="13" customWidth="1"/>
    <col min="15619" max="15619" width="9.7109375" style="13" customWidth="1"/>
    <col min="15620" max="15620" width="10" style="13" customWidth="1"/>
    <col min="15621" max="15621" width="11.7109375" style="13" customWidth="1"/>
    <col min="15622" max="15623" width="11.85546875" style="13" customWidth="1"/>
    <col min="15624" max="15624" width="15.140625" style="13" customWidth="1"/>
    <col min="15625" max="15625" width="9.140625" style="13"/>
    <col min="15626" max="15626" width="11.5703125" style="13" bestFit="1" customWidth="1"/>
    <col min="15627" max="15872" width="9.140625" style="13"/>
    <col min="15873" max="15873" width="3.5703125" style="13" customWidth="1"/>
    <col min="15874" max="15874" width="50" style="13" customWidth="1"/>
    <col min="15875" max="15875" width="9.7109375" style="13" customWidth="1"/>
    <col min="15876" max="15876" width="10" style="13" customWidth="1"/>
    <col min="15877" max="15877" width="11.7109375" style="13" customWidth="1"/>
    <col min="15878" max="15879" width="11.85546875" style="13" customWidth="1"/>
    <col min="15880" max="15880" width="15.140625" style="13" customWidth="1"/>
    <col min="15881" max="15881" width="9.140625" style="13"/>
    <col min="15882" max="15882" width="11.5703125" style="13" bestFit="1" customWidth="1"/>
    <col min="15883" max="16128" width="9.140625" style="13"/>
    <col min="16129" max="16129" width="3.5703125" style="13" customWidth="1"/>
    <col min="16130" max="16130" width="50" style="13" customWidth="1"/>
    <col min="16131" max="16131" width="9.7109375" style="13" customWidth="1"/>
    <col min="16132" max="16132" width="10" style="13" customWidth="1"/>
    <col min="16133" max="16133" width="11.7109375" style="13" customWidth="1"/>
    <col min="16134" max="16135" width="11.85546875" style="13" customWidth="1"/>
    <col min="16136" max="16136" width="15.140625" style="13" customWidth="1"/>
    <col min="16137" max="16137" width="9.140625" style="13"/>
    <col min="16138" max="16138" width="11.5703125" style="13" bestFit="1" customWidth="1"/>
    <col min="16139" max="16384" width="9.140625" style="13"/>
  </cols>
  <sheetData>
    <row r="1" spans="1:19" ht="9.75" customHeight="1">
      <c r="A1" s="9"/>
      <c r="B1" s="10"/>
      <c r="C1" s="10"/>
      <c r="D1" s="10"/>
      <c r="E1" s="10"/>
      <c r="F1" s="10"/>
      <c r="G1" s="10"/>
      <c r="H1" s="11"/>
    </row>
    <row r="2" spans="1:19" ht="15" customHeight="1">
      <c r="A2" s="552" t="s">
        <v>592</v>
      </c>
      <c r="B2" s="552"/>
      <c r="C2" s="552"/>
      <c r="D2" s="552"/>
      <c r="E2" s="552"/>
      <c r="F2" s="552"/>
      <c r="G2" s="552"/>
      <c r="H2" s="552"/>
    </row>
    <row r="3" spans="1:19">
      <c r="A3" s="9"/>
      <c r="B3" s="10"/>
      <c r="C3" s="10"/>
      <c r="D3" s="14"/>
      <c r="E3" s="14"/>
      <c r="F3" s="10"/>
      <c r="G3" s="10"/>
      <c r="H3" s="11"/>
    </row>
    <row r="4" spans="1:19" ht="12.75" customHeight="1">
      <c r="A4" s="554" t="s">
        <v>107</v>
      </c>
      <c r="B4" s="554"/>
      <c r="C4" s="554"/>
      <c r="D4" s="554"/>
      <c r="E4" s="554"/>
      <c r="F4" s="554"/>
      <c r="G4" s="554"/>
      <c r="H4" s="554"/>
    </row>
    <row r="5" spans="1:19" ht="12.75" customHeight="1">
      <c r="A5" s="554" t="s">
        <v>500</v>
      </c>
      <c r="B5" s="554"/>
      <c r="C5" s="554"/>
      <c r="D5" s="554"/>
      <c r="E5" s="554"/>
      <c r="F5" s="554"/>
      <c r="G5" s="554"/>
      <c r="H5" s="554"/>
    </row>
    <row r="6" spans="1:19" ht="41.25" customHeight="1">
      <c r="A6" s="554" t="s">
        <v>84</v>
      </c>
      <c r="B6" s="554"/>
      <c r="C6" s="554"/>
      <c r="D6" s="554"/>
      <c r="E6" s="554"/>
      <c r="F6" s="554"/>
      <c r="G6" s="554"/>
      <c r="H6" s="554"/>
    </row>
    <row r="7" spans="1:19" ht="12.75" customHeight="1">
      <c r="A7" s="139"/>
      <c r="B7" s="139"/>
      <c r="C7" s="139"/>
      <c r="D7" s="139"/>
      <c r="E7" s="139"/>
      <c r="F7" s="139"/>
      <c r="G7" s="139"/>
      <c r="H7" s="139"/>
    </row>
    <row r="8" spans="1:19" s="68" customFormat="1">
      <c r="A8" s="9"/>
      <c r="B8" s="70"/>
      <c r="C8" s="70"/>
      <c r="D8" s="14" t="s">
        <v>233</v>
      </c>
      <c r="E8" s="14"/>
      <c r="F8" s="69"/>
      <c r="G8" s="69"/>
      <c r="H8" s="66"/>
      <c r="I8" s="209"/>
      <c r="J8" s="209"/>
      <c r="K8" s="210"/>
      <c r="L8" s="210"/>
      <c r="M8" s="210"/>
      <c r="N8" s="210"/>
      <c r="O8" s="210"/>
      <c r="P8" s="210"/>
      <c r="Q8" s="210"/>
      <c r="R8" s="210"/>
      <c r="S8" s="210"/>
    </row>
    <row r="9" spans="1:19" s="68" customFormat="1">
      <c r="A9" s="9"/>
      <c r="B9" s="70"/>
      <c r="C9" s="70"/>
      <c r="D9" s="14"/>
      <c r="E9" s="14"/>
      <c r="F9" s="69"/>
      <c r="G9" s="69"/>
      <c r="H9" s="66"/>
      <c r="I9" s="209"/>
      <c r="J9" s="209"/>
      <c r="K9" s="210"/>
      <c r="L9" s="210"/>
      <c r="M9" s="210"/>
      <c r="N9" s="210"/>
      <c r="O9" s="210"/>
      <c r="P9" s="210"/>
      <c r="Q9" s="210"/>
      <c r="R9" s="210"/>
      <c r="S9" s="210"/>
    </row>
    <row r="10" spans="1:19" s="68" customFormat="1" ht="25.5">
      <c r="A10" s="20" t="s">
        <v>161</v>
      </c>
      <c r="B10" s="51" t="s">
        <v>112</v>
      </c>
      <c r="C10" s="20" t="s">
        <v>113</v>
      </c>
      <c r="D10" s="20" t="s">
        <v>114</v>
      </c>
      <c r="E10" s="20" t="s">
        <v>115</v>
      </c>
      <c r="F10" s="20" t="s">
        <v>137</v>
      </c>
      <c r="G10" s="104" t="s">
        <v>162</v>
      </c>
      <c r="H10" s="21" t="s">
        <v>118</v>
      </c>
      <c r="I10" s="209"/>
      <c r="J10" s="209" t="s">
        <v>562</v>
      </c>
      <c r="K10" s="397" t="s">
        <v>565</v>
      </c>
      <c r="L10" s="210"/>
      <c r="M10" s="210"/>
      <c r="N10" s="210"/>
      <c r="O10" s="210"/>
      <c r="P10" s="210"/>
      <c r="Q10" s="210"/>
      <c r="R10" s="210"/>
      <c r="S10" s="210"/>
    </row>
    <row r="11" spans="1:19" s="68" customFormat="1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44">
        <v>8</v>
      </c>
      <c r="I11" s="209"/>
      <c r="J11" s="209"/>
      <c r="K11" s="397"/>
      <c r="L11" s="210"/>
      <c r="M11" s="210"/>
      <c r="N11" s="210"/>
      <c r="O11" s="210"/>
      <c r="P11" s="210"/>
      <c r="Q11" s="210"/>
      <c r="R11" s="210"/>
      <c r="S11" s="210"/>
    </row>
    <row r="12" spans="1:19" s="68" customFormat="1">
      <c r="A12" s="49">
        <v>1</v>
      </c>
      <c r="B12" s="143" t="s">
        <v>234</v>
      </c>
      <c r="C12" s="51" t="s">
        <v>62</v>
      </c>
      <c r="D12" s="49">
        <v>342000</v>
      </c>
      <c r="E12" s="19"/>
      <c r="F12" s="44"/>
      <c r="G12" s="144"/>
      <c r="H12" s="207">
        <f>SUM(H13:H43)</f>
        <v>398299.99999999418</v>
      </c>
      <c r="I12" s="209"/>
      <c r="J12" s="312">
        <v>288366</v>
      </c>
      <c r="K12" s="422">
        <v>50032</v>
      </c>
      <c r="L12" s="210"/>
      <c r="M12" s="210"/>
      <c r="N12" s="210"/>
      <c r="O12" s="210"/>
      <c r="P12" s="210"/>
      <c r="Q12" s="210"/>
      <c r="R12" s="210"/>
      <c r="S12" s="210"/>
    </row>
    <row r="13" spans="1:19" s="68" customFormat="1">
      <c r="A13" s="19"/>
      <c r="B13" s="328" t="s">
        <v>320</v>
      </c>
      <c r="C13" s="51"/>
      <c r="D13" s="49"/>
      <c r="E13" s="19" t="s">
        <v>167</v>
      </c>
      <c r="F13" s="44">
        <v>154</v>
      </c>
      <c r="G13" s="214">
        <v>52.17</v>
      </c>
      <c r="H13" s="57">
        <f>F13*G13</f>
        <v>8034.18</v>
      </c>
      <c r="I13" s="209"/>
      <c r="J13" s="209"/>
      <c r="K13" s="210"/>
      <c r="L13" s="210"/>
      <c r="M13" s="210"/>
      <c r="N13" s="210"/>
      <c r="O13" s="210"/>
      <c r="P13" s="210"/>
      <c r="Q13" s="210"/>
      <c r="R13" s="210"/>
      <c r="S13" s="210"/>
    </row>
    <row r="14" spans="1:19" s="68" customFormat="1">
      <c r="A14" s="19"/>
      <c r="B14" s="328" t="s">
        <v>321</v>
      </c>
      <c r="C14" s="51"/>
      <c r="D14" s="49"/>
      <c r="E14" s="19" t="s">
        <v>167</v>
      </c>
      <c r="F14" s="44">
        <v>95</v>
      </c>
      <c r="G14" s="214">
        <v>53.33</v>
      </c>
      <c r="H14" s="57">
        <f t="shared" ref="H14:H43" si="0">F14*G14</f>
        <v>5066.3499999999995</v>
      </c>
      <c r="I14" s="209"/>
      <c r="J14" s="209"/>
      <c r="K14" s="210"/>
      <c r="L14" s="210"/>
      <c r="M14" s="210"/>
      <c r="N14" s="210"/>
      <c r="O14" s="210"/>
      <c r="P14" s="210"/>
      <c r="Q14" s="210"/>
      <c r="R14" s="210"/>
      <c r="S14" s="210"/>
    </row>
    <row r="15" spans="1:19" s="68" customFormat="1">
      <c r="A15" s="19"/>
      <c r="B15" s="328" t="s">
        <v>322</v>
      </c>
      <c r="C15" s="51"/>
      <c r="D15" s="49"/>
      <c r="E15" s="19" t="s">
        <v>167</v>
      </c>
      <c r="F15" s="44">
        <v>18</v>
      </c>
      <c r="G15" s="214">
        <v>45.1</v>
      </c>
      <c r="H15" s="57">
        <f t="shared" si="0"/>
        <v>811.80000000000007</v>
      </c>
      <c r="I15" s="209"/>
      <c r="J15" s="209"/>
      <c r="K15" s="210"/>
      <c r="L15" s="210"/>
      <c r="M15" s="210"/>
      <c r="N15" s="210"/>
      <c r="O15" s="210"/>
      <c r="P15" s="210"/>
      <c r="Q15" s="210"/>
      <c r="R15" s="210"/>
      <c r="S15" s="210"/>
    </row>
    <row r="16" spans="1:19" s="68" customFormat="1">
      <c r="A16" s="19"/>
      <c r="B16" s="328" t="s">
        <v>323</v>
      </c>
      <c r="C16" s="51"/>
      <c r="D16" s="49"/>
      <c r="E16" s="19" t="s">
        <v>167</v>
      </c>
      <c r="F16" s="44">
        <v>17</v>
      </c>
      <c r="G16" s="214">
        <v>85.22</v>
      </c>
      <c r="H16" s="57">
        <f t="shared" si="0"/>
        <v>1448.74</v>
      </c>
      <c r="I16" s="209"/>
      <c r="J16" s="209"/>
      <c r="K16" s="210"/>
      <c r="L16" s="210"/>
      <c r="M16" s="210"/>
      <c r="N16" s="210"/>
      <c r="O16" s="210"/>
      <c r="P16" s="210"/>
      <c r="Q16" s="210"/>
      <c r="R16" s="210"/>
      <c r="S16" s="210"/>
    </row>
    <row r="17" spans="1:19" s="68" customFormat="1">
      <c r="A17" s="19"/>
      <c r="B17" s="328" t="s">
        <v>324</v>
      </c>
      <c r="C17" s="51"/>
      <c r="D17" s="49"/>
      <c r="E17" s="19" t="s">
        <v>167</v>
      </c>
      <c r="F17" s="44">
        <v>155</v>
      </c>
      <c r="G17" s="214">
        <v>55.65</v>
      </c>
      <c r="H17" s="57">
        <f t="shared" si="0"/>
        <v>8625.75</v>
      </c>
      <c r="I17" s="209"/>
      <c r="J17" s="209"/>
      <c r="K17" s="210"/>
      <c r="L17" s="210"/>
      <c r="M17" s="210"/>
      <c r="N17" s="210"/>
      <c r="O17" s="210"/>
      <c r="P17" s="210"/>
      <c r="Q17" s="210"/>
      <c r="R17" s="210"/>
      <c r="S17" s="210"/>
    </row>
    <row r="18" spans="1:19" s="68" customFormat="1">
      <c r="A18" s="19"/>
      <c r="B18" s="328" t="s">
        <v>325</v>
      </c>
      <c r="C18" s="51"/>
      <c r="D18" s="49"/>
      <c r="E18" s="19" t="s">
        <v>167</v>
      </c>
      <c r="F18" s="44">
        <v>135</v>
      </c>
      <c r="G18" s="214">
        <v>52.17</v>
      </c>
      <c r="H18" s="57">
        <f t="shared" si="0"/>
        <v>7042.95</v>
      </c>
      <c r="I18" s="209"/>
      <c r="J18" s="209"/>
      <c r="K18" s="210"/>
      <c r="L18" s="210"/>
      <c r="M18" s="210"/>
      <c r="N18" s="210"/>
      <c r="O18" s="210"/>
      <c r="P18" s="210"/>
      <c r="Q18" s="210"/>
      <c r="R18" s="210"/>
      <c r="S18" s="210"/>
    </row>
    <row r="19" spans="1:19" s="68" customFormat="1" ht="38.25">
      <c r="A19" s="19"/>
      <c r="B19" s="325" t="s">
        <v>529</v>
      </c>
      <c r="C19" s="51"/>
      <c r="D19" s="49"/>
      <c r="E19" s="19" t="s">
        <v>167</v>
      </c>
      <c r="F19" s="44">
        <v>155</v>
      </c>
      <c r="G19" s="214">
        <v>165.31</v>
      </c>
      <c r="H19" s="57">
        <f t="shared" si="0"/>
        <v>25623.05</v>
      </c>
      <c r="I19" s="209"/>
      <c r="J19" s="209"/>
      <c r="K19" s="210"/>
      <c r="L19" s="210"/>
      <c r="M19" s="210"/>
      <c r="N19" s="210"/>
      <c r="O19" s="210"/>
      <c r="P19" s="210"/>
      <c r="Q19" s="210"/>
      <c r="R19" s="210"/>
      <c r="S19" s="210"/>
    </row>
    <row r="20" spans="1:19" s="68" customFormat="1">
      <c r="A20" s="19"/>
      <c r="B20" s="328" t="s">
        <v>540</v>
      </c>
      <c r="C20" s="51"/>
      <c r="D20" s="49"/>
      <c r="E20" s="19" t="s">
        <v>167</v>
      </c>
      <c r="F20" s="44">
        <v>50</v>
      </c>
      <c r="G20" s="214">
        <v>168.11</v>
      </c>
      <c r="H20" s="57">
        <f t="shared" si="0"/>
        <v>8405.5</v>
      </c>
      <c r="I20" s="209"/>
      <c r="J20" s="209"/>
      <c r="K20" s="210"/>
      <c r="L20" s="210"/>
      <c r="M20" s="210"/>
      <c r="N20" s="210"/>
      <c r="O20" s="210"/>
      <c r="P20" s="210"/>
      <c r="Q20" s="210"/>
      <c r="R20" s="210"/>
      <c r="S20" s="210"/>
    </row>
    <row r="21" spans="1:19" s="68" customFormat="1">
      <c r="A21" s="19"/>
      <c r="B21" s="329" t="s">
        <v>531</v>
      </c>
      <c r="C21" s="51"/>
      <c r="D21" s="49"/>
      <c r="E21" s="19" t="s">
        <v>167</v>
      </c>
      <c r="F21" s="44">
        <v>275</v>
      </c>
      <c r="G21" s="214">
        <v>220.29</v>
      </c>
      <c r="H21" s="57">
        <f t="shared" si="0"/>
        <v>60579.75</v>
      </c>
      <c r="I21" s="209"/>
      <c r="J21" s="209"/>
      <c r="K21" s="210"/>
      <c r="L21" s="210"/>
      <c r="M21" s="210"/>
      <c r="N21" s="210"/>
      <c r="O21" s="210"/>
      <c r="P21" s="210"/>
      <c r="Q21" s="210"/>
      <c r="R21" s="210"/>
      <c r="S21" s="210"/>
    </row>
    <row r="22" spans="1:19" s="68" customFormat="1" ht="25.5">
      <c r="A22" s="19"/>
      <c r="B22" s="329" t="s">
        <v>498</v>
      </c>
      <c r="C22" s="51"/>
      <c r="D22" s="49"/>
      <c r="E22" s="19" t="s">
        <v>170</v>
      </c>
      <c r="F22" s="44">
        <v>155</v>
      </c>
      <c r="G22" s="214">
        <v>139.13</v>
      </c>
      <c r="H22" s="57">
        <f t="shared" si="0"/>
        <v>21565.149999999998</v>
      </c>
      <c r="I22" s="209"/>
      <c r="J22" s="209"/>
      <c r="K22" s="210"/>
      <c r="L22" s="210"/>
      <c r="M22" s="210"/>
      <c r="N22" s="210"/>
      <c r="O22" s="210"/>
      <c r="P22" s="210"/>
      <c r="Q22" s="210"/>
      <c r="R22" s="210"/>
      <c r="S22" s="210"/>
    </row>
    <row r="23" spans="1:19" s="68" customFormat="1">
      <c r="A23" s="19"/>
      <c r="B23" s="328" t="s">
        <v>541</v>
      </c>
      <c r="C23" s="51"/>
      <c r="D23" s="49"/>
      <c r="E23" s="19" t="s">
        <v>167</v>
      </c>
      <c r="F23" s="44">
        <v>115</v>
      </c>
      <c r="G23" s="214">
        <v>359.41</v>
      </c>
      <c r="H23" s="57">
        <f t="shared" si="0"/>
        <v>41332.15</v>
      </c>
      <c r="I23" s="209"/>
      <c r="J23" s="209"/>
      <c r="K23" s="210"/>
      <c r="L23" s="210"/>
      <c r="M23" s="210"/>
      <c r="N23" s="210"/>
      <c r="O23" s="210"/>
      <c r="P23" s="210"/>
      <c r="Q23" s="210"/>
      <c r="R23" s="210"/>
      <c r="S23" s="210"/>
    </row>
    <row r="24" spans="1:19" s="68" customFormat="1">
      <c r="A24" s="19"/>
      <c r="B24" s="328" t="s">
        <v>526</v>
      </c>
      <c r="C24" s="51"/>
      <c r="D24" s="49"/>
      <c r="E24" s="19" t="s">
        <v>167</v>
      </c>
      <c r="F24" s="44">
        <v>150</v>
      </c>
      <c r="G24" s="214">
        <v>380.28</v>
      </c>
      <c r="H24" s="57">
        <f t="shared" si="0"/>
        <v>57041.999999999993</v>
      </c>
      <c r="I24" s="209"/>
      <c r="J24" s="209"/>
      <c r="K24" s="210"/>
      <c r="L24" s="210"/>
      <c r="M24" s="210"/>
      <c r="N24" s="210"/>
      <c r="O24" s="210"/>
      <c r="P24" s="210"/>
      <c r="Q24" s="210"/>
      <c r="R24" s="210"/>
      <c r="S24" s="210"/>
    </row>
    <row r="25" spans="1:19" s="68" customFormat="1">
      <c r="A25" s="19"/>
      <c r="B25" s="328" t="s">
        <v>542</v>
      </c>
      <c r="C25" s="51"/>
      <c r="D25" s="49"/>
      <c r="E25" s="19" t="s">
        <v>167</v>
      </c>
      <c r="F25" s="44">
        <v>55</v>
      </c>
      <c r="G25" s="108">
        <v>301.44</v>
      </c>
      <c r="H25" s="57">
        <f t="shared" si="0"/>
        <v>16579.2</v>
      </c>
      <c r="I25" s="209"/>
      <c r="J25" s="209"/>
      <c r="K25" s="210"/>
      <c r="L25" s="210"/>
      <c r="M25" s="210"/>
      <c r="N25" s="210"/>
      <c r="O25" s="210"/>
      <c r="P25" s="210"/>
      <c r="Q25" s="210"/>
      <c r="R25" s="210"/>
      <c r="S25" s="210"/>
    </row>
    <row r="26" spans="1:19" s="68" customFormat="1">
      <c r="A26" s="19"/>
      <c r="B26" s="328" t="s">
        <v>527</v>
      </c>
      <c r="C26" s="51"/>
      <c r="D26" s="49"/>
      <c r="E26" s="19" t="s">
        <v>167</v>
      </c>
      <c r="F26" s="44">
        <v>110</v>
      </c>
      <c r="G26" s="214">
        <v>394.2</v>
      </c>
      <c r="H26" s="57">
        <f t="shared" si="0"/>
        <v>43362</v>
      </c>
      <c r="I26" s="209"/>
      <c r="J26" s="209"/>
      <c r="K26" s="210"/>
      <c r="L26" s="210"/>
      <c r="M26" s="210"/>
      <c r="N26" s="210"/>
      <c r="O26" s="210"/>
      <c r="P26" s="210"/>
      <c r="Q26" s="210"/>
      <c r="R26" s="210"/>
      <c r="S26" s="210"/>
    </row>
    <row r="27" spans="1:19" s="68" customFormat="1">
      <c r="A27" s="19"/>
      <c r="B27" s="328" t="s">
        <v>543</v>
      </c>
      <c r="C27" s="51"/>
      <c r="D27" s="49"/>
      <c r="E27" s="19" t="s">
        <v>170</v>
      </c>
      <c r="F27" s="44">
        <v>50.799292737599998</v>
      </c>
      <c r="G27" s="214">
        <v>115.94</v>
      </c>
      <c r="H27" s="57">
        <f t="shared" si="0"/>
        <v>5889.6699999973434</v>
      </c>
      <c r="I27" s="209"/>
      <c r="J27" s="209"/>
      <c r="K27" s="210"/>
      <c r="L27" s="210"/>
      <c r="M27" s="210"/>
      <c r="N27" s="210"/>
      <c r="O27" s="210"/>
      <c r="P27" s="210"/>
      <c r="Q27" s="210"/>
      <c r="R27" s="210"/>
      <c r="S27" s="210"/>
    </row>
    <row r="28" spans="1:19" s="68" customFormat="1">
      <c r="A28" s="19"/>
      <c r="B28" s="328" t="s">
        <v>544</v>
      </c>
      <c r="C28" s="51"/>
      <c r="D28" s="49"/>
      <c r="E28" s="19" t="s">
        <v>170</v>
      </c>
      <c r="F28" s="44">
        <v>140</v>
      </c>
      <c r="G28" s="214">
        <v>164.75</v>
      </c>
      <c r="H28" s="57">
        <f t="shared" si="0"/>
        <v>23065</v>
      </c>
      <c r="I28" s="209"/>
      <c r="J28" s="209"/>
      <c r="K28" s="210"/>
      <c r="L28" s="210"/>
      <c r="M28" s="210"/>
      <c r="N28" s="210"/>
      <c r="O28" s="210"/>
      <c r="P28" s="210"/>
      <c r="Q28" s="210"/>
      <c r="R28" s="210"/>
      <c r="S28" s="210"/>
    </row>
    <row r="29" spans="1:19" s="68" customFormat="1">
      <c r="A29" s="19"/>
      <c r="B29" s="328" t="s">
        <v>545</v>
      </c>
      <c r="C29" s="51"/>
      <c r="D29" s="49"/>
      <c r="E29" s="19" t="s">
        <v>167</v>
      </c>
      <c r="F29" s="44">
        <v>73.998551359999993</v>
      </c>
      <c r="G29" s="108">
        <v>524.63</v>
      </c>
      <c r="H29" s="57">
        <f t="shared" si="0"/>
        <v>38821.859999996799</v>
      </c>
      <c r="I29" s="209"/>
      <c r="J29" s="209"/>
      <c r="K29" s="210"/>
      <c r="L29" s="210"/>
      <c r="M29" s="210"/>
      <c r="N29" s="210"/>
      <c r="O29" s="210"/>
      <c r="P29" s="210"/>
      <c r="Q29" s="210"/>
      <c r="R29" s="210"/>
      <c r="S29" s="210"/>
    </row>
    <row r="30" spans="1:19" s="68" customFormat="1">
      <c r="A30" s="19"/>
      <c r="B30" s="328" t="s">
        <v>326</v>
      </c>
      <c r="C30" s="51"/>
      <c r="D30" s="49"/>
      <c r="E30" s="19" t="s">
        <v>167</v>
      </c>
      <c r="F30" s="44">
        <v>8</v>
      </c>
      <c r="G30" s="214">
        <v>614.48</v>
      </c>
      <c r="H30" s="57">
        <f t="shared" si="0"/>
        <v>4915.84</v>
      </c>
      <c r="I30" s="209"/>
      <c r="J30" s="209"/>
      <c r="K30" s="210"/>
      <c r="L30" s="210"/>
      <c r="M30" s="210"/>
      <c r="N30" s="210"/>
      <c r="O30" s="210"/>
      <c r="P30" s="210"/>
      <c r="Q30" s="210"/>
      <c r="R30" s="210"/>
      <c r="S30" s="210"/>
    </row>
    <row r="31" spans="1:19" s="68" customFormat="1">
      <c r="A31" s="19"/>
      <c r="B31" s="328" t="s">
        <v>546</v>
      </c>
      <c r="C31" s="51"/>
      <c r="D31" s="49"/>
      <c r="E31" s="19" t="s">
        <v>167</v>
      </c>
      <c r="F31" s="44">
        <v>12</v>
      </c>
      <c r="G31" s="214">
        <v>289.85000000000002</v>
      </c>
      <c r="H31" s="57">
        <f t="shared" si="0"/>
        <v>3478.2000000000003</v>
      </c>
      <c r="I31" s="209"/>
      <c r="J31" s="209"/>
      <c r="K31" s="210"/>
      <c r="L31" s="210"/>
      <c r="M31" s="210"/>
      <c r="N31" s="210"/>
      <c r="O31" s="210"/>
      <c r="P31" s="210"/>
      <c r="Q31" s="210"/>
      <c r="R31" s="210"/>
      <c r="S31" s="210"/>
    </row>
    <row r="32" spans="1:19" s="68" customFormat="1" ht="13.5" customHeight="1">
      <c r="A32" s="19"/>
      <c r="B32" s="328" t="s">
        <v>327</v>
      </c>
      <c r="C32" s="51"/>
      <c r="D32" s="49"/>
      <c r="E32" s="19" t="s">
        <v>167</v>
      </c>
      <c r="F32" s="44">
        <v>10</v>
      </c>
      <c r="G32" s="108">
        <v>718.82</v>
      </c>
      <c r="H32" s="57">
        <f t="shared" si="0"/>
        <v>7188.2000000000007</v>
      </c>
      <c r="I32" s="209"/>
      <c r="J32" s="209"/>
      <c r="K32" s="210"/>
      <c r="L32" s="210"/>
      <c r="M32" s="210"/>
      <c r="N32" s="210"/>
      <c r="O32" s="210"/>
      <c r="P32" s="210"/>
      <c r="Q32" s="210"/>
      <c r="R32" s="210"/>
      <c r="S32" s="210"/>
    </row>
    <row r="33" spans="1:19" s="68" customFormat="1">
      <c r="A33" s="19"/>
      <c r="B33" s="328" t="s">
        <v>328</v>
      </c>
      <c r="C33" s="51"/>
      <c r="D33" s="49"/>
      <c r="E33" s="19" t="s">
        <v>167</v>
      </c>
      <c r="F33" s="44">
        <v>6</v>
      </c>
      <c r="G33" s="214">
        <v>185.34</v>
      </c>
      <c r="H33" s="57">
        <f t="shared" si="0"/>
        <v>1112.04</v>
      </c>
      <c r="I33" s="209"/>
      <c r="J33" s="209"/>
      <c r="K33" s="210"/>
      <c r="L33" s="210"/>
      <c r="M33" s="210"/>
      <c r="N33" s="210"/>
      <c r="O33" s="210"/>
      <c r="P33" s="210"/>
      <c r="Q33" s="210"/>
      <c r="R33" s="210"/>
      <c r="S33" s="210"/>
    </row>
    <row r="34" spans="1:19" s="68" customFormat="1">
      <c r="A34" s="19"/>
      <c r="B34" s="328" t="s">
        <v>547</v>
      </c>
      <c r="C34" s="51"/>
      <c r="D34" s="49"/>
      <c r="E34" s="19" t="s">
        <v>168</v>
      </c>
      <c r="F34" s="44">
        <v>15</v>
      </c>
      <c r="G34" s="215">
        <v>10.67</v>
      </c>
      <c r="H34" s="57">
        <f t="shared" si="0"/>
        <v>160.05000000000001</v>
      </c>
      <c r="I34" s="209"/>
      <c r="J34" s="209"/>
      <c r="K34" s="210"/>
      <c r="L34" s="210"/>
      <c r="M34" s="210"/>
      <c r="N34" s="210"/>
      <c r="O34" s="210"/>
      <c r="P34" s="210"/>
      <c r="Q34" s="210"/>
      <c r="R34" s="210"/>
      <c r="S34" s="210"/>
    </row>
    <row r="35" spans="1:19" s="68" customFormat="1" ht="76.5">
      <c r="A35" s="19"/>
      <c r="B35" s="324" t="s">
        <v>538</v>
      </c>
      <c r="C35" s="51"/>
      <c r="D35" s="49"/>
      <c r="E35" s="19" t="s">
        <v>167</v>
      </c>
      <c r="F35" s="44">
        <v>5</v>
      </c>
      <c r="G35" s="214">
        <v>90.43</v>
      </c>
      <c r="H35" s="57">
        <f t="shared" si="0"/>
        <v>452.15000000000003</v>
      </c>
      <c r="I35" s="209"/>
      <c r="J35" s="209"/>
      <c r="K35" s="210"/>
      <c r="L35" s="210"/>
      <c r="M35" s="210"/>
      <c r="N35" s="210"/>
      <c r="O35" s="210"/>
      <c r="P35" s="210"/>
      <c r="Q35" s="210"/>
      <c r="R35" s="210"/>
      <c r="S35" s="210"/>
    </row>
    <row r="36" spans="1:19" s="68" customFormat="1">
      <c r="A36" s="19"/>
      <c r="B36" s="328" t="s">
        <v>329</v>
      </c>
      <c r="C36" s="51"/>
      <c r="D36" s="49"/>
      <c r="E36" s="19" t="s">
        <v>167</v>
      </c>
      <c r="F36" s="44">
        <v>1</v>
      </c>
      <c r="G36" s="214">
        <v>222.6</v>
      </c>
      <c r="H36" s="57">
        <f t="shared" si="0"/>
        <v>222.6</v>
      </c>
      <c r="I36" s="209"/>
      <c r="J36" s="209"/>
      <c r="K36" s="210"/>
      <c r="L36" s="210"/>
      <c r="M36" s="210"/>
      <c r="N36" s="210"/>
      <c r="O36" s="210"/>
      <c r="P36" s="210"/>
      <c r="Q36" s="210"/>
      <c r="R36" s="210"/>
      <c r="S36" s="210"/>
    </row>
    <row r="37" spans="1:19" s="68" customFormat="1">
      <c r="A37" s="19"/>
      <c r="B37" s="328" t="s">
        <v>330</v>
      </c>
      <c r="C37" s="51"/>
      <c r="D37" s="49"/>
      <c r="E37" s="19" t="s">
        <v>167</v>
      </c>
      <c r="F37" s="44">
        <v>1</v>
      </c>
      <c r="G37" s="214">
        <v>606.37</v>
      </c>
      <c r="H37" s="57">
        <f t="shared" si="0"/>
        <v>606.37</v>
      </c>
      <c r="I37" s="209"/>
      <c r="J37" s="209"/>
      <c r="K37" s="210"/>
      <c r="L37" s="210"/>
      <c r="M37" s="210"/>
      <c r="N37" s="210"/>
      <c r="O37" s="210"/>
      <c r="P37" s="210"/>
      <c r="Q37" s="210"/>
      <c r="R37" s="210"/>
      <c r="S37" s="210"/>
    </row>
    <row r="38" spans="1:19" s="68" customFormat="1">
      <c r="A38" s="19"/>
      <c r="B38" s="328" t="s">
        <v>331</v>
      </c>
      <c r="C38" s="51"/>
      <c r="D38" s="49"/>
      <c r="E38" s="19" t="s">
        <v>167</v>
      </c>
      <c r="F38" s="44">
        <v>1</v>
      </c>
      <c r="G38" s="214">
        <v>1043.46</v>
      </c>
      <c r="H38" s="57">
        <f t="shared" si="0"/>
        <v>1043.46</v>
      </c>
      <c r="I38" s="209"/>
      <c r="J38" s="209"/>
      <c r="K38" s="210"/>
      <c r="L38" s="210"/>
      <c r="M38" s="210"/>
      <c r="N38" s="210"/>
      <c r="O38" s="210"/>
      <c r="P38" s="210"/>
      <c r="Q38" s="210"/>
      <c r="R38" s="210"/>
      <c r="S38" s="210"/>
    </row>
    <row r="39" spans="1:19" s="68" customFormat="1">
      <c r="A39" s="19"/>
      <c r="B39" s="328" t="s">
        <v>177</v>
      </c>
      <c r="C39" s="51"/>
      <c r="D39" s="49"/>
      <c r="E39" s="19" t="s">
        <v>167</v>
      </c>
      <c r="F39" s="44">
        <v>1</v>
      </c>
      <c r="G39" s="214">
        <v>617.96</v>
      </c>
      <c r="H39" s="57">
        <f t="shared" si="0"/>
        <v>617.96</v>
      </c>
      <c r="I39" s="209"/>
      <c r="J39" s="209"/>
      <c r="K39" s="210"/>
      <c r="L39" s="210"/>
      <c r="M39" s="210"/>
      <c r="N39" s="210"/>
      <c r="O39" s="210"/>
      <c r="P39" s="210"/>
      <c r="Q39" s="210"/>
      <c r="R39" s="210"/>
      <c r="S39" s="210"/>
    </row>
    <row r="40" spans="1:19" s="68" customFormat="1">
      <c r="A40" s="19"/>
      <c r="B40" s="328" t="s">
        <v>332</v>
      </c>
      <c r="C40" s="51"/>
      <c r="D40" s="49"/>
      <c r="E40" s="19" t="s">
        <v>167</v>
      </c>
      <c r="F40" s="44">
        <v>1</v>
      </c>
      <c r="G40" s="214">
        <v>1855.04</v>
      </c>
      <c r="H40" s="57">
        <f t="shared" si="0"/>
        <v>1855.04</v>
      </c>
      <c r="I40" s="209"/>
      <c r="J40" s="209"/>
      <c r="K40" s="210"/>
      <c r="L40" s="210"/>
      <c r="M40" s="210"/>
      <c r="N40" s="210"/>
      <c r="O40" s="210"/>
      <c r="P40" s="210"/>
      <c r="Q40" s="210"/>
      <c r="R40" s="210"/>
      <c r="S40" s="210"/>
    </row>
    <row r="41" spans="1:19" s="68" customFormat="1">
      <c r="A41" s="19"/>
      <c r="B41" s="328" t="s">
        <v>539</v>
      </c>
      <c r="C41" s="51"/>
      <c r="D41" s="49"/>
      <c r="E41" s="19" t="s">
        <v>167</v>
      </c>
      <c r="F41" s="44">
        <v>1</v>
      </c>
      <c r="G41" s="214">
        <v>313.04000000000002</v>
      </c>
      <c r="H41" s="57">
        <f t="shared" si="0"/>
        <v>313.04000000000002</v>
      </c>
      <c r="I41" s="209"/>
      <c r="J41" s="209"/>
      <c r="K41" s="210"/>
      <c r="L41" s="210"/>
      <c r="M41" s="210"/>
      <c r="N41" s="210"/>
      <c r="O41" s="210"/>
      <c r="P41" s="210"/>
      <c r="Q41" s="210"/>
      <c r="R41" s="210"/>
      <c r="S41" s="210"/>
    </row>
    <row r="42" spans="1:19" s="68" customFormat="1">
      <c r="A42" s="19"/>
      <c r="B42" s="328" t="s">
        <v>548</v>
      </c>
      <c r="C42" s="51"/>
      <c r="D42" s="49"/>
      <c r="E42" s="19" t="s">
        <v>167</v>
      </c>
      <c r="F42" s="44">
        <v>1</v>
      </c>
      <c r="G42" s="214">
        <v>3014.44</v>
      </c>
      <c r="H42" s="57">
        <f t="shared" si="0"/>
        <v>3014.44</v>
      </c>
      <c r="I42" s="209"/>
      <c r="J42" s="209"/>
      <c r="K42" s="210"/>
      <c r="L42" s="210"/>
      <c r="M42" s="210"/>
      <c r="N42" s="210"/>
      <c r="O42" s="210"/>
      <c r="P42" s="210"/>
      <c r="Q42" s="210"/>
      <c r="R42" s="210"/>
      <c r="S42" s="210"/>
    </row>
    <row r="43" spans="1:19" s="68" customFormat="1">
      <c r="A43" s="19"/>
      <c r="B43" s="328" t="s">
        <v>549</v>
      </c>
      <c r="C43" s="51"/>
      <c r="D43" s="49"/>
      <c r="E43" s="19" t="s">
        <v>167</v>
      </c>
      <c r="F43" s="44">
        <v>1</v>
      </c>
      <c r="G43" s="214">
        <v>25.51</v>
      </c>
      <c r="H43" s="57">
        <f t="shared" si="0"/>
        <v>25.51</v>
      </c>
      <c r="I43" s="209"/>
      <c r="J43" s="209"/>
      <c r="K43" s="210"/>
      <c r="L43" s="210"/>
      <c r="M43" s="210"/>
      <c r="N43" s="210"/>
      <c r="O43" s="210"/>
      <c r="P43" s="210"/>
      <c r="Q43" s="210"/>
      <c r="R43" s="210"/>
      <c r="S43" s="210"/>
    </row>
    <row r="44" spans="1:19">
      <c r="A44" s="58"/>
      <c r="B44" s="85" t="s">
        <v>122</v>
      </c>
      <c r="C44" s="152"/>
      <c r="D44" s="86"/>
      <c r="E44" s="58"/>
      <c r="F44" s="87"/>
      <c r="G44" s="87"/>
      <c r="H44" s="153">
        <f>H12</f>
        <v>398299.99999999418</v>
      </c>
    </row>
    <row r="47" spans="1:19">
      <c r="B47" s="157" t="s">
        <v>276</v>
      </c>
      <c r="H47" s="158">
        <f>H44</f>
        <v>398299.99999999418</v>
      </c>
    </row>
    <row r="51" spans="1:8">
      <c r="A51" s="13" t="s">
        <v>519</v>
      </c>
      <c r="H51" s="138" t="s">
        <v>3</v>
      </c>
    </row>
  </sheetData>
  <mergeCells count="4">
    <mergeCell ref="A2:H2"/>
    <mergeCell ref="A4:H4"/>
    <mergeCell ref="A5:H5"/>
    <mergeCell ref="A6:H6"/>
  </mergeCells>
  <pageMargins left="0.7" right="0.7" top="0.75" bottom="0.75" header="0.3" footer="0.3"/>
  <pageSetup paperSize="9" scale="70"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38"/>
  <sheetViews>
    <sheetView tabSelected="1" view="pageBreakPreview" zoomScaleNormal="100" zoomScaleSheetLayoutView="100" workbookViewId="0">
      <selection activeCell="D140" sqref="D140"/>
    </sheetView>
  </sheetViews>
  <sheetFormatPr defaultRowHeight="12.75"/>
  <cols>
    <col min="1" max="1" width="3.5703125" style="13" customWidth="1"/>
    <col min="2" max="2" width="50" style="13" customWidth="1"/>
    <col min="3" max="3" width="9.7109375" style="13" customWidth="1"/>
    <col min="4" max="4" width="10" style="13" customWidth="1"/>
    <col min="5" max="5" width="11.7109375" style="13" customWidth="1"/>
    <col min="6" max="7" width="11.85546875" style="137" customWidth="1"/>
    <col min="8" max="8" width="15.140625" style="138" customWidth="1"/>
    <col min="9" max="9" width="9.140625" style="12"/>
    <col min="10" max="10" width="11.28515625" style="362" bestFit="1" customWidth="1"/>
    <col min="11" max="11" width="10.42578125" style="378" bestFit="1" customWidth="1"/>
    <col min="12" max="256" width="9.140625" style="13"/>
    <col min="257" max="257" width="3.5703125" style="13" customWidth="1"/>
    <col min="258" max="258" width="50" style="13" customWidth="1"/>
    <col min="259" max="259" width="9.7109375" style="13" customWidth="1"/>
    <col min="260" max="260" width="10" style="13" customWidth="1"/>
    <col min="261" max="261" width="11.7109375" style="13" customWidth="1"/>
    <col min="262" max="263" width="11.85546875" style="13" customWidth="1"/>
    <col min="264" max="264" width="15.140625" style="13" customWidth="1"/>
    <col min="265" max="265" width="9.140625" style="13"/>
    <col min="266" max="266" width="10.85546875" style="13" bestFit="1" customWidth="1"/>
    <col min="267" max="512" width="9.140625" style="13"/>
    <col min="513" max="513" width="3.5703125" style="13" customWidth="1"/>
    <col min="514" max="514" width="50" style="13" customWidth="1"/>
    <col min="515" max="515" width="9.7109375" style="13" customWidth="1"/>
    <col min="516" max="516" width="10" style="13" customWidth="1"/>
    <col min="517" max="517" width="11.7109375" style="13" customWidth="1"/>
    <col min="518" max="519" width="11.85546875" style="13" customWidth="1"/>
    <col min="520" max="520" width="15.140625" style="13" customWidth="1"/>
    <col min="521" max="521" width="9.140625" style="13"/>
    <col min="522" max="522" width="10.85546875" style="13" bestFit="1" customWidth="1"/>
    <col min="523" max="768" width="9.140625" style="13"/>
    <col min="769" max="769" width="3.5703125" style="13" customWidth="1"/>
    <col min="770" max="770" width="50" style="13" customWidth="1"/>
    <col min="771" max="771" width="9.7109375" style="13" customWidth="1"/>
    <col min="772" max="772" width="10" style="13" customWidth="1"/>
    <col min="773" max="773" width="11.7109375" style="13" customWidth="1"/>
    <col min="774" max="775" width="11.85546875" style="13" customWidth="1"/>
    <col min="776" max="776" width="15.140625" style="13" customWidth="1"/>
    <col min="777" max="777" width="9.140625" style="13"/>
    <col min="778" max="778" width="10.85546875" style="13" bestFit="1" customWidth="1"/>
    <col min="779" max="1024" width="9.140625" style="13"/>
    <col min="1025" max="1025" width="3.5703125" style="13" customWidth="1"/>
    <col min="1026" max="1026" width="50" style="13" customWidth="1"/>
    <col min="1027" max="1027" width="9.7109375" style="13" customWidth="1"/>
    <col min="1028" max="1028" width="10" style="13" customWidth="1"/>
    <col min="1029" max="1029" width="11.7109375" style="13" customWidth="1"/>
    <col min="1030" max="1031" width="11.85546875" style="13" customWidth="1"/>
    <col min="1032" max="1032" width="15.140625" style="13" customWidth="1"/>
    <col min="1033" max="1033" width="9.140625" style="13"/>
    <col min="1034" max="1034" width="10.85546875" style="13" bestFit="1" customWidth="1"/>
    <col min="1035" max="1280" width="9.140625" style="13"/>
    <col min="1281" max="1281" width="3.5703125" style="13" customWidth="1"/>
    <col min="1282" max="1282" width="50" style="13" customWidth="1"/>
    <col min="1283" max="1283" width="9.7109375" style="13" customWidth="1"/>
    <col min="1284" max="1284" width="10" style="13" customWidth="1"/>
    <col min="1285" max="1285" width="11.7109375" style="13" customWidth="1"/>
    <col min="1286" max="1287" width="11.85546875" style="13" customWidth="1"/>
    <col min="1288" max="1288" width="15.140625" style="13" customWidth="1"/>
    <col min="1289" max="1289" width="9.140625" style="13"/>
    <col min="1290" max="1290" width="10.85546875" style="13" bestFit="1" customWidth="1"/>
    <col min="1291" max="1536" width="9.140625" style="13"/>
    <col min="1537" max="1537" width="3.5703125" style="13" customWidth="1"/>
    <col min="1538" max="1538" width="50" style="13" customWidth="1"/>
    <col min="1539" max="1539" width="9.7109375" style="13" customWidth="1"/>
    <col min="1540" max="1540" width="10" style="13" customWidth="1"/>
    <col min="1541" max="1541" width="11.7109375" style="13" customWidth="1"/>
    <col min="1542" max="1543" width="11.85546875" style="13" customWidth="1"/>
    <col min="1544" max="1544" width="15.140625" style="13" customWidth="1"/>
    <col min="1545" max="1545" width="9.140625" style="13"/>
    <col min="1546" max="1546" width="10.85546875" style="13" bestFit="1" customWidth="1"/>
    <col min="1547" max="1792" width="9.140625" style="13"/>
    <col min="1793" max="1793" width="3.5703125" style="13" customWidth="1"/>
    <col min="1794" max="1794" width="50" style="13" customWidth="1"/>
    <col min="1795" max="1795" width="9.7109375" style="13" customWidth="1"/>
    <col min="1796" max="1796" width="10" style="13" customWidth="1"/>
    <col min="1797" max="1797" width="11.7109375" style="13" customWidth="1"/>
    <col min="1798" max="1799" width="11.85546875" style="13" customWidth="1"/>
    <col min="1800" max="1800" width="15.140625" style="13" customWidth="1"/>
    <col min="1801" max="1801" width="9.140625" style="13"/>
    <col min="1802" max="1802" width="10.85546875" style="13" bestFit="1" customWidth="1"/>
    <col min="1803" max="2048" width="9.140625" style="13"/>
    <col min="2049" max="2049" width="3.5703125" style="13" customWidth="1"/>
    <col min="2050" max="2050" width="50" style="13" customWidth="1"/>
    <col min="2051" max="2051" width="9.7109375" style="13" customWidth="1"/>
    <col min="2052" max="2052" width="10" style="13" customWidth="1"/>
    <col min="2053" max="2053" width="11.7109375" style="13" customWidth="1"/>
    <col min="2054" max="2055" width="11.85546875" style="13" customWidth="1"/>
    <col min="2056" max="2056" width="15.140625" style="13" customWidth="1"/>
    <col min="2057" max="2057" width="9.140625" style="13"/>
    <col min="2058" max="2058" width="10.85546875" style="13" bestFit="1" customWidth="1"/>
    <col min="2059" max="2304" width="9.140625" style="13"/>
    <col min="2305" max="2305" width="3.5703125" style="13" customWidth="1"/>
    <col min="2306" max="2306" width="50" style="13" customWidth="1"/>
    <col min="2307" max="2307" width="9.7109375" style="13" customWidth="1"/>
    <col min="2308" max="2308" width="10" style="13" customWidth="1"/>
    <col min="2309" max="2309" width="11.7109375" style="13" customWidth="1"/>
    <col min="2310" max="2311" width="11.85546875" style="13" customWidth="1"/>
    <col min="2312" max="2312" width="15.140625" style="13" customWidth="1"/>
    <col min="2313" max="2313" width="9.140625" style="13"/>
    <col min="2314" max="2314" width="10.85546875" style="13" bestFit="1" customWidth="1"/>
    <col min="2315" max="2560" width="9.140625" style="13"/>
    <col min="2561" max="2561" width="3.5703125" style="13" customWidth="1"/>
    <col min="2562" max="2562" width="50" style="13" customWidth="1"/>
    <col min="2563" max="2563" width="9.7109375" style="13" customWidth="1"/>
    <col min="2564" max="2564" width="10" style="13" customWidth="1"/>
    <col min="2565" max="2565" width="11.7109375" style="13" customWidth="1"/>
    <col min="2566" max="2567" width="11.85546875" style="13" customWidth="1"/>
    <col min="2568" max="2568" width="15.140625" style="13" customWidth="1"/>
    <col min="2569" max="2569" width="9.140625" style="13"/>
    <col min="2570" max="2570" width="10.85546875" style="13" bestFit="1" customWidth="1"/>
    <col min="2571" max="2816" width="9.140625" style="13"/>
    <col min="2817" max="2817" width="3.5703125" style="13" customWidth="1"/>
    <col min="2818" max="2818" width="50" style="13" customWidth="1"/>
    <col min="2819" max="2819" width="9.7109375" style="13" customWidth="1"/>
    <col min="2820" max="2820" width="10" style="13" customWidth="1"/>
    <col min="2821" max="2821" width="11.7109375" style="13" customWidth="1"/>
    <col min="2822" max="2823" width="11.85546875" style="13" customWidth="1"/>
    <col min="2824" max="2824" width="15.140625" style="13" customWidth="1"/>
    <col min="2825" max="2825" width="9.140625" style="13"/>
    <col min="2826" max="2826" width="10.85546875" style="13" bestFit="1" customWidth="1"/>
    <col min="2827" max="3072" width="9.140625" style="13"/>
    <col min="3073" max="3073" width="3.5703125" style="13" customWidth="1"/>
    <col min="3074" max="3074" width="50" style="13" customWidth="1"/>
    <col min="3075" max="3075" width="9.7109375" style="13" customWidth="1"/>
    <col min="3076" max="3076" width="10" style="13" customWidth="1"/>
    <col min="3077" max="3077" width="11.7109375" style="13" customWidth="1"/>
    <col min="3078" max="3079" width="11.85546875" style="13" customWidth="1"/>
    <col min="3080" max="3080" width="15.140625" style="13" customWidth="1"/>
    <col min="3081" max="3081" width="9.140625" style="13"/>
    <col min="3082" max="3082" width="10.85546875" style="13" bestFit="1" customWidth="1"/>
    <col min="3083" max="3328" width="9.140625" style="13"/>
    <col min="3329" max="3329" width="3.5703125" style="13" customWidth="1"/>
    <col min="3330" max="3330" width="50" style="13" customWidth="1"/>
    <col min="3331" max="3331" width="9.7109375" style="13" customWidth="1"/>
    <col min="3332" max="3332" width="10" style="13" customWidth="1"/>
    <col min="3333" max="3333" width="11.7109375" style="13" customWidth="1"/>
    <col min="3334" max="3335" width="11.85546875" style="13" customWidth="1"/>
    <col min="3336" max="3336" width="15.140625" style="13" customWidth="1"/>
    <col min="3337" max="3337" width="9.140625" style="13"/>
    <col min="3338" max="3338" width="10.85546875" style="13" bestFit="1" customWidth="1"/>
    <col min="3339" max="3584" width="9.140625" style="13"/>
    <col min="3585" max="3585" width="3.5703125" style="13" customWidth="1"/>
    <col min="3586" max="3586" width="50" style="13" customWidth="1"/>
    <col min="3587" max="3587" width="9.7109375" style="13" customWidth="1"/>
    <col min="3588" max="3588" width="10" style="13" customWidth="1"/>
    <col min="3589" max="3589" width="11.7109375" style="13" customWidth="1"/>
    <col min="3590" max="3591" width="11.85546875" style="13" customWidth="1"/>
    <col min="3592" max="3592" width="15.140625" style="13" customWidth="1"/>
    <col min="3593" max="3593" width="9.140625" style="13"/>
    <col min="3594" max="3594" width="10.85546875" style="13" bestFit="1" customWidth="1"/>
    <col min="3595" max="3840" width="9.140625" style="13"/>
    <col min="3841" max="3841" width="3.5703125" style="13" customWidth="1"/>
    <col min="3842" max="3842" width="50" style="13" customWidth="1"/>
    <col min="3843" max="3843" width="9.7109375" style="13" customWidth="1"/>
    <col min="3844" max="3844" width="10" style="13" customWidth="1"/>
    <col min="3845" max="3845" width="11.7109375" style="13" customWidth="1"/>
    <col min="3846" max="3847" width="11.85546875" style="13" customWidth="1"/>
    <col min="3848" max="3848" width="15.140625" style="13" customWidth="1"/>
    <col min="3849" max="3849" width="9.140625" style="13"/>
    <col min="3850" max="3850" width="10.85546875" style="13" bestFit="1" customWidth="1"/>
    <col min="3851" max="4096" width="9.140625" style="13"/>
    <col min="4097" max="4097" width="3.5703125" style="13" customWidth="1"/>
    <col min="4098" max="4098" width="50" style="13" customWidth="1"/>
    <col min="4099" max="4099" width="9.7109375" style="13" customWidth="1"/>
    <col min="4100" max="4100" width="10" style="13" customWidth="1"/>
    <col min="4101" max="4101" width="11.7109375" style="13" customWidth="1"/>
    <col min="4102" max="4103" width="11.85546875" style="13" customWidth="1"/>
    <col min="4104" max="4104" width="15.140625" style="13" customWidth="1"/>
    <col min="4105" max="4105" width="9.140625" style="13"/>
    <col min="4106" max="4106" width="10.85546875" style="13" bestFit="1" customWidth="1"/>
    <col min="4107" max="4352" width="9.140625" style="13"/>
    <col min="4353" max="4353" width="3.5703125" style="13" customWidth="1"/>
    <col min="4354" max="4354" width="50" style="13" customWidth="1"/>
    <col min="4355" max="4355" width="9.7109375" style="13" customWidth="1"/>
    <col min="4356" max="4356" width="10" style="13" customWidth="1"/>
    <col min="4357" max="4357" width="11.7109375" style="13" customWidth="1"/>
    <col min="4358" max="4359" width="11.85546875" style="13" customWidth="1"/>
    <col min="4360" max="4360" width="15.140625" style="13" customWidth="1"/>
    <col min="4361" max="4361" width="9.140625" style="13"/>
    <col min="4362" max="4362" width="10.85546875" style="13" bestFit="1" customWidth="1"/>
    <col min="4363" max="4608" width="9.140625" style="13"/>
    <col min="4609" max="4609" width="3.5703125" style="13" customWidth="1"/>
    <col min="4610" max="4610" width="50" style="13" customWidth="1"/>
    <col min="4611" max="4611" width="9.7109375" style="13" customWidth="1"/>
    <col min="4612" max="4612" width="10" style="13" customWidth="1"/>
    <col min="4613" max="4613" width="11.7109375" style="13" customWidth="1"/>
    <col min="4614" max="4615" width="11.85546875" style="13" customWidth="1"/>
    <col min="4616" max="4616" width="15.140625" style="13" customWidth="1"/>
    <col min="4617" max="4617" width="9.140625" style="13"/>
    <col min="4618" max="4618" width="10.85546875" style="13" bestFit="1" customWidth="1"/>
    <col min="4619" max="4864" width="9.140625" style="13"/>
    <col min="4865" max="4865" width="3.5703125" style="13" customWidth="1"/>
    <col min="4866" max="4866" width="50" style="13" customWidth="1"/>
    <col min="4867" max="4867" width="9.7109375" style="13" customWidth="1"/>
    <col min="4868" max="4868" width="10" style="13" customWidth="1"/>
    <col min="4869" max="4869" width="11.7109375" style="13" customWidth="1"/>
    <col min="4870" max="4871" width="11.85546875" style="13" customWidth="1"/>
    <col min="4872" max="4872" width="15.140625" style="13" customWidth="1"/>
    <col min="4873" max="4873" width="9.140625" style="13"/>
    <col min="4874" max="4874" width="10.85546875" style="13" bestFit="1" customWidth="1"/>
    <col min="4875" max="5120" width="9.140625" style="13"/>
    <col min="5121" max="5121" width="3.5703125" style="13" customWidth="1"/>
    <col min="5122" max="5122" width="50" style="13" customWidth="1"/>
    <col min="5123" max="5123" width="9.7109375" style="13" customWidth="1"/>
    <col min="5124" max="5124" width="10" style="13" customWidth="1"/>
    <col min="5125" max="5125" width="11.7109375" style="13" customWidth="1"/>
    <col min="5126" max="5127" width="11.85546875" style="13" customWidth="1"/>
    <col min="5128" max="5128" width="15.140625" style="13" customWidth="1"/>
    <col min="5129" max="5129" width="9.140625" style="13"/>
    <col min="5130" max="5130" width="10.85546875" style="13" bestFit="1" customWidth="1"/>
    <col min="5131" max="5376" width="9.140625" style="13"/>
    <col min="5377" max="5377" width="3.5703125" style="13" customWidth="1"/>
    <col min="5378" max="5378" width="50" style="13" customWidth="1"/>
    <col min="5379" max="5379" width="9.7109375" style="13" customWidth="1"/>
    <col min="5380" max="5380" width="10" style="13" customWidth="1"/>
    <col min="5381" max="5381" width="11.7109375" style="13" customWidth="1"/>
    <col min="5382" max="5383" width="11.85546875" style="13" customWidth="1"/>
    <col min="5384" max="5384" width="15.140625" style="13" customWidth="1"/>
    <col min="5385" max="5385" width="9.140625" style="13"/>
    <col min="5386" max="5386" width="10.85546875" style="13" bestFit="1" customWidth="1"/>
    <col min="5387" max="5632" width="9.140625" style="13"/>
    <col min="5633" max="5633" width="3.5703125" style="13" customWidth="1"/>
    <col min="5634" max="5634" width="50" style="13" customWidth="1"/>
    <col min="5635" max="5635" width="9.7109375" style="13" customWidth="1"/>
    <col min="5636" max="5636" width="10" style="13" customWidth="1"/>
    <col min="5637" max="5637" width="11.7109375" style="13" customWidth="1"/>
    <col min="5638" max="5639" width="11.85546875" style="13" customWidth="1"/>
    <col min="5640" max="5640" width="15.140625" style="13" customWidth="1"/>
    <col min="5641" max="5641" width="9.140625" style="13"/>
    <col min="5642" max="5642" width="10.85546875" style="13" bestFit="1" customWidth="1"/>
    <col min="5643" max="5888" width="9.140625" style="13"/>
    <col min="5889" max="5889" width="3.5703125" style="13" customWidth="1"/>
    <col min="5890" max="5890" width="50" style="13" customWidth="1"/>
    <col min="5891" max="5891" width="9.7109375" style="13" customWidth="1"/>
    <col min="5892" max="5892" width="10" style="13" customWidth="1"/>
    <col min="5893" max="5893" width="11.7109375" style="13" customWidth="1"/>
    <col min="5894" max="5895" width="11.85546875" style="13" customWidth="1"/>
    <col min="5896" max="5896" width="15.140625" style="13" customWidth="1"/>
    <col min="5897" max="5897" width="9.140625" style="13"/>
    <col min="5898" max="5898" width="10.85546875" style="13" bestFit="1" customWidth="1"/>
    <col min="5899" max="6144" width="9.140625" style="13"/>
    <col min="6145" max="6145" width="3.5703125" style="13" customWidth="1"/>
    <col min="6146" max="6146" width="50" style="13" customWidth="1"/>
    <col min="6147" max="6147" width="9.7109375" style="13" customWidth="1"/>
    <col min="6148" max="6148" width="10" style="13" customWidth="1"/>
    <col min="6149" max="6149" width="11.7109375" style="13" customWidth="1"/>
    <col min="6150" max="6151" width="11.85546875" style="13" customWidth="1"/>
    <col min="6152" max="6152" width="15.140625" style="13" customWidth="1"/>
    <col min="6153" max="6153" width="9.140625" style="13"/>
    <col min="6154" max="6154" width="10.85546875" style="13" bestFit="1" customWidth="1"/>
    <col min="6155" max="6400" width="9.140625" style="13"/>
    <col min="6401" max="6401" width="3.5703125" style="13" customWidth="1"/>
    <col min="6402" max="6402" width="50" style="13" customWidth="1"/>
    <col min="6403" max="6403" width="9.7109375" style="13" customWidth="1"/>
    <col min="6404" max="6404" width="10" style="13" customWidth="1"/>
    <col min="6405" max="6405" width="11.7109375" style="13" customWidth="1"/>
    <col min="6406" max="6407" width="11.85546875" style="13" customWidth="1"/>
    <col min="6408" max="6408" width="15.140625" style="13" customWidth="1"/>
    <col min="6409" max="6409" width="9.140625" style="13"/>
    <col min="6410" max="6410" width="10.85546875" style="13" bestFit="1" customWidth="1"/>
    <col min="6411" max="6656" width="9.140625" style="13"/>
    <col min="6657" max="6657" width="3.5703125" style="13" customWidth="1"/>
    <col min="6658" max="6658" width="50" style="13" customWidth="1"/>
    <col min="6659" max="6659" width="9.7109375" style="13" customWidth="1"/>
    <col min="6660" max="6660" width="10" style="13" customWidth="1"/>
    <col min="6661" max="6661" width="11.7109375" style="13" customWidth="1"/>
    <col min="6662" max="6663" width="11.85546875" style="13" customWidth="1"/>
    <col min="6664" max="6664" width="15.140625" style="13" customWidth="1"/>
    <col min="6665" max="6665" width="9.140625" style="13"/>
    <col min="6666" max="6666" width="10.85546875" style="13" bestFit="1" customWidth="1"/>
    <col min="6667" max="6912" width="9.140625" style="13"/>
    <col min="6913" max="6913" width="3.5703125" style="13" customWidth="1"/>
    <col min="6914" max="6914" width="50" style="13" customWidth="1"/>
    <col min="6915" max="6915" width="9.7109375" style="13" customWidth="1"/>
    <col min="6916" max="6916" width="10" style="13" customWidth="1"/>
    <col min="6917" max="6917" width="11.7109375" style="13" customWidth="1"/>
    <col min="6918" max="6919" width="11.85546875" style="13" customWidth="1"/>
    <col min="6920" max="6920" width="15.140625" style="13" customWidth="1"/>
    <col min="6921" max="6921" width="9.140625" style="13"/>
    <col min="6922" max="6922" width="10.85546875" style="13" bestFit="1" customWidth="1"/>
    <col min="6923" max="7168" width="9.140625" style="13"/>
    <col min="7169" max="7169" width="3.5703125" style="13" customWidth="1"/>
    <col min="7170" max="7170" width="50" style="13" customWidth="1"/>
    <col min="7171" max="7171" width="9.7109375" style="13" customWidth="1"/>
    <col min="7172" max="7172" width="10" style="13" customWidth="1"/>
    <col min="7173" max="7173" width="11.7109375" style="13" customWidth="1"/>
    <col min="7174" max="7175" width="11.85546875" style="13" customWidth="1"/>
    <col min="7176" max="7176" width="15.140625" style="13" customWidth="1"/>
    <col min="7177" max="7177" width="9.140625" style="13"/>
    <col min="7178" max="7178" width="10.85546875" style="13" bestFit="1" customWidth="1"/>
    <col min="7179" max="7424" width="9.140625" style="13"/>
    <col min="7425" max="7425" width="3.5703125" style="13" customWidth="1"/>
    <col min="7426" max="7426" width="50" style="13" customWidth="1"/>
    <col min="7427" max="7427" width="9.7109375" style="13" customWidth="1"/>
    <col min="7428" max="7428" width="10" style="13" customWidth="1"/>
    <col min="7429" max="7429" width="11.7109375" style="13" customWidth="1"/>
    <col min="7430" max="7431" width="11.85546875" style="13" customWidth="1"/>
    <col min="7432" max="7432" width="15.140625" style="13" customWidth="1"/>
    <col min="7433" max="7433" width="9.140625" style="13"/>
    <col min="7434" max="7434" width="10.85546875" style="13" bestFit="1" customWidth="1"/>
    <col min="7435" max="7680" width="9.140625" style="13"/>
    <col min="7681" max="7681" width="3.5703125" style="13" customWidth="1"/>
    <col min="7682" max="7682" width="50" style="13" customWidth="1"/>
    <col min="7683" max="7683" width="9.7109375" style="13" customWidth="1"/>
    <col min="7684" max="7684" width="10" style="13" customWidth="1"/>
    <col min="7685" max="7685" width="11.7109375" style="13" customWidth="1"/>
    <col min="7686" max="7687" width="11.85546875" style="13" customWidth="1"/>
    <col min="7688" max="7688" width="15.140625" style="13" customWidth="1"/>
    <col min="7689" max="7689" width="9.140625" style="13"/>
    <col min="7690" max="7690" width="10.85546875" style="13" bestFit="1" customWidth="1"/>
    <col min="7691" max="7936" width="9.140625" style="13"/>
    <col min="7937" max="7937" width="3.5703125" style="13" customWidth="1"/>
    <col min="7938" max="7938" width="50" style="13" customWidth="1"/>
    <col min="7939" max="7939" width="9.7109375" style="13" customWidth="1"/>
    <col min="7940" max="7940" width="10" style="13" customWidth="1"/>
    <col min="7941" max="7941" width="11.7109375" style="13" customWidth="1"/>
    <col min="7942" max="7943" width="11.85546875" style="13" customWidth="1"/>
    <col min="7944" max="7944" width="15.140625" style="13" customWidth="1"/>
    <col min="7945" max="7945" width="9.140625" style="13"/>
    <col min="7946" max="7946" width="10.85546875" style="13" bestFit="1" customWidth="1"/>
    <col min="7947" max="8192" width="9.140625" style="13"/>
    <col min="8193" max="8193" width="3.5703125" style="13" customWidth="1"/>
    <col min="8194" max="8194" width="50" style="13" customWidth="1"/>
    <col min="8195" max="8195" width="9.7109375" style="13" customWidth="1"/>
    <col min="8196" max="8196" width="10" style="13" customWidth="1"/>
    <col min="8197" max="8197" width="11.7109375" style="13" customWidth="1"/>
    <col min="8198" max="8199" width="11.85546875" style="13" customWidth="1"/>
    <col min="8200" max="8200" width="15.140625" style="13" customWidth="1"/>
    <col min="8201" max="8201" width="9.140625" style="13"/>
    <col min="8202" max="8202" width="10.85546875" style="13" bestFit="1" customWidth="1"/>
    <col min="8203" max="8448" width="9.140625" style="13"/>
    <col min="8449" max="8449" width="3.5703125" style="13" customWidth="1"/>
    <col min="8450" max="8450" width="50" style="13" customWidth="1"/>
    <col min="8451" max="8451" width="9.7109375" style="13" customWidth="1"/>
    <col min="8452" max="8452" width="10" style="13" customWidth="1"/>
    <col min="8453" max="8453" width="11.7109375" style="13" customWidth="1"/>
    <col min="8454" max="8455" width="11.85546875" style="13" customWidth="1"/>
    <col min="8456" max="8456" width="15.140625" style="13" customWidth="1"/>
    <col min="8457" max="8457" width="9.140625" style="13"/>
    <col min="8458" max="8458" width="10.85546875" style="13" bestFit="1" customWidth="1"/>
    <col min="8459" max="8704" width="9.140625" style="13"/>
    <col min="8705" max="8705" width="3.5703125" style="13" customWidth="1"/>
    <col min="8706" max="8706" width="50" style="13" customWidth="1"/>
    <col min="8707" max="8707" width="9.7109375" style="13" customWidth="1"/>
    <col min="8708" max="8708" width="10" style="13" customWidth="1"/>
    <col min="8709" max="8709" width="11.7109375" style="13" customWidth="1"/>
    <col min="8710" max="8711" width="11.85546875" style="13" customWidth="1"/>
    <col min="8712" max="8712" width="15.140625" style="13" customWidth="1"/>
    <col min="8713" max="8713" width="9.140625" style="13"/>
    <col min="8714" max="8714" width="10.85546875" style="13" bestFit="1" customWidth="1"/>
    <col min="8715" max="8960" width="9.140625" style="13"/>
    <col min="8961" max="8961" width="3.5703125" style="13" customWidth="1"/>
    <col min="8962" max="8962" width="50" style="13" customWidth="1"/>
    <col min="8963" max="8963" width="9.7109375" style="13" customWidth="1"/>
    <col min="8964" max="8964" width="10" style="13" customWidth="1"/>
    <col min="8965" max="8965" width="11.7109375" style="13" customWidth="1"/>
    <col min="8966" max="8967" width="11.85546875" style="13" customWidth="1"/>
    <col min="8968" max="8968" width="15.140625" style="13" customWidth="1"/>
    <col min="8969" max="8969" width="9.140625" style="13"/>
    <col min="8970" max="8970" width="10.85546875" style="13" bestFit="1" customWidth="1"/>
    <col min="8971" max="9216" width="9.140625" style="13"/>
    <col min="9217" max="9217" width="3.5703125" style="13" customWidth="1"/>
    <col min="9218" max="9218" width="50" style="13" customWidth="1"/>
    <col min="9219" max="9219" width="9.7109375" style="13" customWidth="1"/>
    <col min="9220" max="9220" width="10" style="13" customWidth="1"/>
    <col min="9221" max="9221" width="11.7109375" style="13" customWidth="1"/>
    <col min="9222" max="9223" width="11.85546875" style="13" customWidth="1"/>
    <col min="9224" max="9224" width="15.140625" style="13" customWidth="1"/>
    <col min="9225" max="9225" width="9.140625" style="13"/>
    <col min="9226" max="9226" width="10.85546875" style="13" bestFit="1" customWidth="1"/>
    <col min="9227" max="9472" width="9.140625" style="13"/>
    <col min="9473" max="9473" width="3.5703125" style="13" customWidth="1"/>
    <col min="9474" max="9474" width="50" style="13" customWidth="1"/>
    <col min="9475" max="9475" width="9.7109375" style="13" customWidth="1"/>
    <col min="9476" max="9476" width="10" style="13" customWidth="1"/>
    <col min="9477" max="9477" width="11.7109375" style="13" customWidth="1"/>
    <col min="9478" max="9479" width="11.85546875" style="13" customWidth="1"/>
    <col min="9480" max="9480" width="15.140625" style="13" customWidth="1"/>
    <col min="9481" max="9481" width="9.140625" style="13"/>
    <col min="9482" max="9482" width="10.85546875" style="13" bestFit="1" customWidth="1"/>
    <col min="9483" max="9728" width="9.140625" style="13"/>
    <col min="9729" max="9729" width="3.5703125" style="13" customWidth="1"/>
    <col min="9730" max="9730" width="50" style="13" customWidth="1"/>
    <col min="9731" max="9731" width="9.7109375" style="13" customWidth="1"/>
    <col min="9732" max="9732" width="10" style="13" customWidth="1"/>
    <col min="9733" max="9733" width="11.7109375" style="13" customWidth="1"/>
    <col min="9734" max="9735" width="11.85546875" style="13" customWidth="1"/>
    <col min="9736" max="9736" width="15.140625" style="13" customWidth="1"/>
    <col min="9737" max="9737" width="9.140625" style="13"/>
    <col min="9738" max="9738" width="10.85546875" style="13" bestFit="1" customWidth="1"/>
    <col min="9739" max="9984" width="9.140625" style="13"/>
    <col min="9985" max="9985" width="3.5703125" style="13" customWidth="1"/>
    <col min="9986" max="9986" width="50" style="13" customWidth="1"/>
    <col min="9987" max="9987" width="9.7109375" style="13" customWidth="1"/>
    <col min="9988" max="9988" width="10" style="13" customWidth="1"/>
    <col min="9989" max="9989" width="11.7109375" style="13" customWidth="1"/>
    <col min="9990" max="9991" width="11.85546875" style="13" customWidth="1"/>
    <col min="9992" max="9992" width="15.140625" style="13" customWidth="1"/>
    <col min="9993" max="9993" width="9.140625" style="13"/>
    <col min="9994" max="9994" width="10.85546875" style="13" bestFit="1" customWidth="1"/>
    <col min="9995" max="10240" width="9.140625" style="13"/>
    <col min="10241" max="10241" width="3.5703125" style="13" customWidth="1"/>
    <col min="10242" max="10242" width="50" style="13" customWidth="1"/>
    <col min="10243" max="10243" width="9.7109375" style="13" customWidth="1"/>
    <col min="10244" max="10244" width="10" style="13" customWidth="1"/>
    <col min="10245" max="10245" width="11.7109375" style="13" customWidth="1"/>
    <col min="10246" max="10247" width="11.85546875" style="13" customWidth="1"/>
    <col min="10248" max="10248" width="15.140625" style="13" customWidth="1"/>
    <col min="10249" max="10249" width="9.140625" style="13"/>
    <col min="10250" max="10250" width="10.85546875" style="13" bestFit="1" customWidth="1"/>
    <col min="10251" max="10496" width="9.140625" style="13"/>
    <col min="10497" max="10497" width="3.5703125" style="13" customWidth="1"/>
    <col min="10498" max="10498" width="50" style="13" customWidth="1"/>
    <col min="10499" max="10499" width="9.7109375" style="13" customWidth="1"/>
    <col min="10500" max="10500" width="10" style="13" customWidth="1"/>
    <col min="10501" max="10501" width="11.7109375" style="13" customWidth="1"/>
    <col min="10502" max="10503" width="11.85546875" style="13" customWidth="1"/>
    <col min="10504" max="10504" width="15.140625" style="13" customWidth="1"/>
    <col min="10505" max="10505" width="9.140625" style="13"/>
    <col min="10506" max="10506" width="10.85546875" style="13" bestFit="1" customWidth="1"/>
    <col min="10507" max="10752" width="9.140625" style="13"/>
    <col min="10753" max="10753" width="3.5703125" style="13" customWidth="1"/>
    <col min="10754" max="10754" width="50" style="13" customWidth="1"/>
    <col min="10755" max="10755" width="9.7109375" style="13" customWidth="1"/>
    <col min="10756" max="10756" width="10" style="13" customWidth="1"/>
    <col min="10757" max="10757" width="11.7109375" style="13" customWidth="1"/>
    <col min="10758" max="10759" width="11.85546875" style="13" customWidth="1"/>
    <col min="10760" max="10760" width="15.140625" style="13" customWidth="1"/>
    <col min="10761" max="10761" width="9.140625" style="13"/>
    <col min="10762" max="10762" width="10.85546875" style="13" bestFit="1" customWidth="1"/>
    <col min="10763" max="11008" width="9.140625" style="13"/>
    <col min="11009" max="11009" width="3.5703125" style="13" customWidth="1"/>
    <col min="11010" max="11010" width="50" style="13" customWidth="1"/>
    <col min="11011" max="11011" width="9.7109375" style="13" customWidth="1"/>
    <col min="11012" max="11012" width="10" style="13" customWidth="1"/>
    <col min="11013" max="11013" width="11.7109375" style="13" customWidth="1"/>
    <col min="11014" max="11015" width="11.85546875" style="13" customWidth="1"/>
    <col min="11016" max="11016" width="15.140625" style="13" customWidth="1"/>
    <col min="11017" max="11017" width="9.140625" style="13"/>
    <col min="11018" max="11018" width="10.85546875" style="13" bestFit="1" customWidth="1"/>
    <col min="11019" max="11264" width="9.140625" style="13"/>
    <col min="11265" max="11265" width="3.5703125" style="13" customWidth="1"/>
    <col min="11266" max="11266" width="50" style="13" customWidth="1"/>
    <col min="11267" max="11267" width="9.7109375" style="13" customWidth="1"/>
    <col min="11268" max="11268" width="10" style="13" customWidth="1"/>
    <col min="11269" max="11269" width="11.7109375" style="13" customWidth="1"/>
    <col min="11270" max="11271" width="11.85546875" style="13" customWidth="1"/>
    <col min="11272" max="11272" width="15.140625" style="13" customWidth="1"/>
    <col min="11273" max="11273" width="9.140625" style="13"/>
    <col min="11274" max="11274" width="10.85546875" style="13" bestFit="1" customWidth="1"/>
    <col min="11275" max="11520" width="9.140625" style="13"/>
    <col min="11521" max="11521" width="3.5703125" style="13" customWidth="1"/>
    <col min="11522" max="11522" width="50" style="13" customWidth="1"/>
    <col min="11523" max="11523" width="9.7109375" style="13" customWidth="1"/>
    <col min="11524" max="11524" width="10" style="13" customWidth="1"/>
    <col min="11525" max="11525" width="11.7109375" style="13" customWidth="1"/>
    <col min="11526" max="11527" width="11.85546875" style="13" customWidth="1"/>
    <col min="11528" max="11528" width="15.140625" style="13" customWidth="1"/>
    <col min="11529" max="11529" width="9.140625" style="13"/>
    <col min="11530" max="11530" width="10.85546875" style="13" bestFit="1" customWidth="1"/>
    <col min="11531" max="11776" width="9.140625" style="13"/>
    <col min="11777" max="11777" width="3.5703125" style="13" customWidth="1"/>
    <col min="11778" max="11778" width="50" style="13" customWidth="1"/>
    <col min="11779" max="11779" width="9.7109375" style="13" customWidth="1"/>
    <col min="11780" max="11780" width="10" style="13" customWidth="1"/>
    <col min="11781" max="11781" width="11.7109375" style="13" customWidth="1"/>
    <col min="11782" max="11783" width="11.85546875" style="13" customWidth="1"/>
    <col min="11784" max="11784" width="15.140625" style="13" customWidth="1"/>
    <col min="11785" max="11785" width="9.140625" style="13"/>
    <col min="11786" max="11786" width="10.85546875" style="13" bestFit="1" customWidth="1"/>
    <col min="11787" max="12032" width="9.140625" style="13"/>
    <col min="12033" max="12033" width="3.5703125" style="13" customWidth="1"/>
    <col min="12034" max="12034" width="50" style="13" customWidth="1"/>
    <col min="12035" max="12035" width="9.7109375" style="13" customWidth="1"/>
    <col min="12036" max="12036" width="10" style="13" customWidth="1"/>
    <col min="12037" max="12037" width="11.7109375" style="13" customWidth="1"/>
    <col min="12038" max="12039" width="11.85546875" style="13" customWidth="1"/>
    <col min="12040" max="12040" width="15.140625" style="13" customWidth="1"/>
    <col min="12041" max="12041" width="9.140625" style="13"/>
    <col min="12042" max="12042" width="10.85546875" style="13" bestFit="1" customWidth="1"/>
    <col min="12043" max="12288" width="9.140625" style="13"/>
    <col min="12289" max="12289" width="3.5703125" style="13" customWidth="1"/>
    <col min="12290" max="12290" width="50" style="13" customWidth="1"/>
    <col min="12291" max="12291" width="9.7109375" style="13" customWidth="1"/>
    <col min="12292" max="12292" width="10" style="13" customWidth="1"/>
    <col min="12293" max="12293" width="11.7109375" style="13" customWidth="1"/>
    <col min="12294" max="12295" width="11.85546875" style="13" customWidth="1"/>
    <col min="12296" max="12296" width="15.140625" style="13" customWidth="1"/>
    <col min="12297" max="12297" width="9.140625" style="13"/>
    <col min="12298" max="12298" width="10.85546875" style="13" bestFit="1" customWidth="1"/>
    <col min="12299" max="12544" width="9.140625" style="13"/>
    <col min="12545" max="12545" width="3.5703125" style="13" customWidth="1"/>
    <col min="12546" max="12546" width="50" style="13" customWidth="1"/>
    <col min="12547" max="12547" width="9.7109375" style="13" customWidth="1"/>
    <col min="12548" max="12548" width="10" style="13" customWidth="1"/>
    <col min="12549" max="12549" width="11.7109375" style="13" customWidth="1"/>
    <col min="12550" max="12551" width="11.85546875" style="13" customWidth="1"/>
    <col min="12552" max="12552" width="15.140625" style="13" customWidth="1"/>
    <col min="12553" max="12553" width="9.140625" style="13"/>
    <col min="12554" max="12554" width="10.85546875" style="13" bestFit="1" customWidth="1"/>
    <col min="12555" max="12800" width="9.140625" style="13"/>
    <col min="12801" max="12801" width="3.5703125" style="13" customWidth="1"/>
    <col min="12802" max="12802" width="50" style="13" customWidth="1"/>
    <col min="12803" max="12803" width="9.7109375" style="13" customWidth="1"/>
    <col min="12804" max="12804" width="10" style="13" customWidth="1"/>
    <col min="12805" max="12805" width="11.7109375" style="13" customWidth="1"/>
    <col min="12806" max="12807" width="11.85546875" style="13" customWidth="1"/>
    <col min="12808" max="12808" width="15.140625" style="13" customWidth="1"/>
    <col min="12809" max="12809" width="9.140625" style="13"/>
    <col min="12810" max="12810" width="10.85546875" style="13" bestFit="1" customWidth="1"/>
    <col min="12811" max="13056" width="9.140625" style="13"/>
    <col min="13057" max="13057" width="3.5703125" style="13" customWidth="1"/>
    <col min="13058" max="13058" width="50" style="13" customWidth="1"/>
    <col min="13059" max="13059" width="9.7109375" style="13" customWidth="1"/>
    <col min="13060" max="13060" width="10" style="13" customWidth="1"/>
    <col min="13061" max="13061" width="11.7109375" style="13" customWidth="1"/>
    <col min="13062" max="13063" width="11.85546875" style="13" customWidth="1"/>
    <col min="13064" max="13064" width="15.140625" style="13" customWidth="1"/>
    <col min="13065" max="13065" width="9.140625" style="13"/>
    <col min="13066" max="13066" width="10.85546875" style="13" bestFit="1" customWidth="1"/>
    <col min="13067" max="13312" width="9.140625" style="13"/>
    <col min="13313" max="13313" width="3.5703125" style="13" customWidth="1"/>
    <col min="13314" max="13314" width="50" style="13" customWidth="1"/>
    <col min="13315" max="13315" width="9.7109375" style="13" customWidth="1"/>
    <col min="13316" max="13316" width="10" style="13" customWidth="1"/>
    <col min="13317" max="13317" width="11.7109375" style="13" customWidth="1"/>
    <col min="13318" max="13319" width="11.85546875" style="13" customWidth="1"/>
    <col min="13320" max="13320" width="15.140625" style="13" customWidth="1"/>
    <col min="13321" max="13321" width="9.140625" style="13"/>
    <col min="13322" max="13322" width="10.85546875" style="13" bestFit="1" customWidth="1"/>
    <col min="13323" max="13568" width="9.140625" style="13"/>
    <col min="13569" max="13569" width="3.5703125" style="13" customWidth="1"/>
    <col min="13570" max="13570" width="50" style="13" customWidth="1"/>
    <col min="13571" max="13571" width="9.7109375" style="13" customWidth="1"/>
    <col min="13572" max="13572" width="10" style="13" customWidth="1"/>
    <col min="13573" max="13573" width="11.7109375" style="13" customWidth="1"/>
    <col min="13574" max="13575" width="11.85546875" style="13" customWidth="1"/>
    <col min="13576" max="13576" width="15.140625" style="13" customWidth="1"/>
    <col min="13577" max="13577" width="9.140625" style="13"/>
    <col min="13578" max="13578" width="10.85546875" style="13" bestFit="1" customWidth="1"/>
    <col min="13579" max="13824" width="9.140625" style="13"/>
    <col min="13825" max="13825" width="3.5703125" style="13" customWidth="1"/>
    <col min="13826" max="13826" width="50" style="13" customWidth="1"/>
    <col min="13827" max="13827" width="9.7109375" style="13" customWidth="1"/>
    <col min="13828" max="13828" width="10" style="13" customWidth="1"/>
    <col min="13829" max="13829" width="11.7109375" style="13" customWidth="1"/>
    <col min="13830" max="13831" width="11.85546875" style="13" customWidth="1"/>
    <col min="13832" max="13832" width="15.140625" style="13" customWidth="1"/>
    <col min="13833" max="13833" width="9.140625" style="13"/>
    <col min="13834" max="13834" width="10.85546875" style="13" bestFit="1" customWidth="1"/>
    <col min="13835" max="14080" width="9.140625" style="13"/>
    <col min="14081" max="14081" width="3.5703125" style="13" customWidth="1"/>
    <col min="14082" max="14082" width="50" style="13" customWidth="1"/>
    <col min="14083" max="14083" width="9.7109375" style="13" customWidth="1"/>
    <col min="14084" max="14084" width="10" style="13" customWidth="1"/>
    <col min="14085" max="14085" width="11.7109375" style="13" customWidth="1"/>
    <col min="14086" max="14087" width="11.85546875" style="13" customWidth="1"/>
    <col min="14088" max="14088" width="15.140625" style="13" customWidth="1"/>
    <col min="14089" max="14089" width="9.140625" style="13"/>
    <col min="14090" max="14090" width="10.85546875" style="13" bestFit="1" customWidth="1"/>
    <col min="14091" max="14336" width="9.140625" style="13"/>
    <col min="14337" max="14337" width="3.5703125" style="13" customWidth="1"/>
    <col min="14338" max="14338" width="50" style="13" customWidth="1"/>
    <col min="14339" max="14339" width="9.7109375" style="13" customWidth="1"/>
    <col min="14340" max="14340" width="10" style="13" customWidth="1"/>
    <col min="14341" max="14341" width="11.7109375" style="13" customWidth="1"/>
    <col min="14342" max="14343" width="11.85546875" style="13" customWidth="1"/>
    <col min="14344" max="14344" width="15.140625" style="13" customWidth="1"/>
    <col min="14345" max="14345" width="9.140625" style="13"/>
    <col min="14346" max="14346" width="10.85546875" style="13" bestFit="1" customWidth="1"/>
    <col min="14347" max="14592" width="9.140625" style="13"/>
    <col min="14593" max="14593" width="3.5703125" style="13" customWidth="1"/>
    <col min="14594" max="14594" width="50" style="13" customWidth="1"/>
    <col min="14595" max="14595" width="9.7109375" style="13" customWidth="1"/>
    <col min="14596" max="14596" width="10" style="13" customWidth="1"/>
    <col min="14597" max="14597" width="11.7109375" style="13" customWidth="1"/>
    <col min="14598" max="14599" width="11.85546875" style="13" customWidth="1"/>
    <col min="14600" max="14600" width="15.140625" style="13" customWidth="1"/>
    <col min="14601" max="14601" width="9.140625" style="13"/>
    <col min="14602" max="14602" width="10.85546875" style="13" bestFit="1" customWidth="1"/>
    <col min="14603" max="14848" width="9.140625" style="13"/>
    <col min="14849" max="14849" width="3.5703125" style="13" customWidth="1"/>
    <col min="14850" max="14850" width="50" style="13" customWidth="1"/>
    <col min="14851" max="14851" width="9.7109375" style="13" customWidth="1"/>
    <col min="14852" max="14852" width="10" style="13" customWidth="1"/>
    <col min="14853" max="14853" width="11.7109375" style="13" customWidth="1"/>
    <col min="14854" max="14855" width="11.85546875" style="13" customWidth="1"/>
    <col min="14856" max="14856" width="15.140625" style="13" customWidth="1"/>
    <col min="14857" max="14857" width="9.140625" style="13"/>
    <col min="14858" max="14858" width="10.85546875" style="13" bestFit="1" customWidth="1"/>
    <col min="14859" max="15104" width="9.140625" style="13"/>
    <col min="15105" max="15105" width="3.5703125" style="13" customWidth="1"/>
    <col min="15106" max="15106" width="50" style="13" customWidth="1"/>
    <col min="15107" max="15107" width="9.7109375" style="13" customWidth="1"/>
    <col min="15108" max="15108" width="10" style="13" customWidth="1"/>
    <col min="15109" max="15109" width="11.7109375" style="13" customWidth="1"/>
    <col min="15110" max="15111" width="11.85546875" style="13" customWidth="1"/>
    <col min="15112" max="15112" width="15.140625" style="13" customWidth="1"/>
    <col min="15113" max="15113" width="9.140625" style="13"/>
    <col min="15114" max="15114" width="10.85546875" style="13" bestFit="1" customWidth="1"/>
    <col min="15115" max="15360" width="9.140625" style="13"/>
    <col min="15361" max="15361" width="3.5703125" style="13" customWidth="1"/>
    <col min="15362" max="15362" width="50" style="13" customWidth="1"/>
    <col min="15363" max="15363" width="9.7109375" style="13" customWidth="1"/>
    <col min="15364" max="15364" width="10" style="13" customWidth="1"/>
    <col min="15365" max="15365" width="11.7109375" style="13" customWidth="1"/>
    <col min="15366" max="15367" width="11.85546875" style="13" customWidth="1"/>
    <col min="15368" max="15368" width="15.140625" style="13" customWidth="1"/>
    <col min="15369" max="15369" width="9.140625" style="13"/>
    <col min="15370" max="15370" width="10.85546875" style="13" bestFit="1" customWidth="1"/>
    <col min="15371" max="15616" width="9.140625" style="13"/>
    <col min="15617" max="15617" width="3.5703125" style="13" customWidth="1"/>
    <col min="15618" max="15618" width="50" style="13" customWidth="1"/>
    <col min="15619" max="15619" width="9.7109375" style="13" customWidth="1"/>
    <col min="15620" max="15620" width="10" style="13" customWidth="1"/>
    <col min="15621" max="15621" width="11.7109375" style="13" customWidth="1"/>
    <col min="15622" max="15623" width="11.85546875" style="13" customWidth="1"/>
    <col min="15624" max="15624" width="15.140625" style="13" customWidth="1"/>
    <col min="15625" max="15625" width="9.140625" style="13"/>
    <col min="15626" max="15626" width="10.85546875" style="13" bestFit="1" customWidth="1"/>
    <col min="15627" max="15872" width="9.140625" style="13"/>
    <col min="15873" max="15873" width="3.5703125" style="13" customWidth="1"/>
    <col min="15874" max="15874" width="50" style="13" customWidth="1"/>
    <col min="15875" max="15875" width="9.7109375" style="13" customWidth="1"/>
    <col min="15876" max="15876" width="10" style="13" customWidth="1"/>
    <col min="15877" max="15877" width="11.7109375" style="13" customWidth="1"/>
    <col min="15878" max="15879" width="11.85546875" style="13" customWidth="1"/>
    <col min="15880" max="15880" width="15.140625" style="13" customWidth="1"/>
    <col min="15881" max="15881" width="9.140625" style="13"/>
    <col min="15882" max="15882" width="10.85546875" style="13" bestFit="1" customWidth="1"/>
    <col min="15883" max="16128" width="9.140625" style="13"/>
    <col min="16129" max="16129" width="3.5703125" style="13" customWidth="1"/>
    <col min="16130" max="16130" width="50" style="13" customWidth="1"/>
    <col min="16131" max="16131" width="9.7109375" style="13" customWidth="1"/>
    <col min="16132" max="16132" width="10" style="13" customWidth="1"/>
    <col min="16133" max="16133" width="11.7109375" style="13" customWidth="1"/>
    <col min="16134" max="16135" width="11.85546875" style="13" customWidth="1"/>
    <col min="16136" max="16136" width="15.140625" style="13" customWidth="1"/>
    <col min="16137" max="16137" width="9.140625" style="13"/>
    <col min="16138" max="16138" width="10.85546875" style="13" bestFit="1" customWidth="1"/>
    <col min="16139" max="16384" width="9.140625" style="13"/>
  </cols>
  <sheetData>
    <row r="1" spans="1:11" ht="9.75" customHeight="1">
      <c r="A1" s="9"/>
      <c r="B1" s="10"/>
      <c r="C1" s="10"/>
      <c r="D1" s="10"/>
      <c r="E1" s="10"/>
      <c r="F1" s="10"/>
      <c r="G1" s="10"/>
      <c r="H1" s="11"/>
    </row>
    <row r="2" spans="1:11" ht="15" customHeight="1">
      <c r="A2" s="552" t="s">
        <v>588</v>
      </c>
      <c r="B2" s="552"/>
      <c r="C2" s="552"/>
      <c r="D2" s="552"/>
      <c r="E2" s="552"/>
      <c r="F2" s="552"/>
      <c r="G2" s="552"/>
      <c r="H2" s="552"/>
    </row>
    <row r="3" spans="1:11">
      <c r="A3" s="9"/>
      <c r="B3" s="10"/>
      <c r="C3" s="10"/>
      <c r="D3" s="14"/>
      <c r="E3" s="14"/>
      <c r="F3" s="10"/>
      <c r="G3" s="10"/>
      <c r="H3" s="11"/>
    </row>
    <row r="4" spans="1:11" ht="12.75" customHeight="1">
      <c r="A4" s="554" t="s">
        <v>107</v>
      </c>
      <c r="B4" s="554"/>
      <c r="C4" s="554"/>
      <c r="D4" s="554"/>
      <c r="E4" s="554"/>
      <c r="F4" s="554"/>
      <c r="G4" s="554"/>
      <c r="H4" s="554"/>
    </row>
    <row r="5" spans="1:11" ht="12.75" customHeight="1">
      <c r="A5" s="554" t="s">
        <v>228</v>
      </c>
      <c r="B5" s="554"/>
      <c r="C5" s="554"/>
      <c r="D5" s="554"/>
      <c r="E5" s="554"/>
      <c r="F5" s="554"/>
      <c r="G5" s="554"/>
      <c r="H5" s="554"/>
    </row>
    <row r="6" spans="1:11" ht="42.75" customHeight="1">
      <c r="A6" s="554" t="s">
        <v>78</v>
      </c>
      <c r="B6" s="554"/>
      <c r="C6" s="554"/>
      <c r="D6" s="554"/>
      <c r="E6" s="554"/>
      <c r="F6" s="554"/>
      <c r="G6" s="554"/>
      <c r="H6" s="554"/>
    </row>
    <row r="7" spans="1:11" ht="12.75" customHeight="1">
      <c r="A7" s="139"/>
      <c r="B7" s="139"/>
      <c r="C7" s="139"/>
      <c r="D7" s="139"/>
      <c r="E7" s="139"/>
      <c r="F7" s="139"/>
      <c r="G7" s="139"/>
      <c r="H7" s="139"/>
    </row>
    <row r="8" spans="1:11" ht="12.75" hidden="1" customHeight="1">
      <c r="A8" s="9"/>
      <c r="B8" s="10"/>
      <c r="C8" s="10"/>
      <c r="D8" s="14" t="s">
        <v>229</v>
      </c>
      <c r="E8" s="14"/>
      <c r="F8" s="69"/>
      <c r="G8" s="69"/>
      <c r="H8" s="66"/>
    </row>
    <row r="9" spans="1:11" ht="12.75" hidden="1" customHeight="1">
      <c r="A9" s="9"/>
      <c r="B9" s="10"/>
      <c r="C9" s="10"/>
      <c r="D9" s="14"/>
      <c r="E9" s="14"/>
      <c r="F9" s="69"/>
      <c r="G9" s="69"/>
      <c r="H9" s="66"/>
    </row>
    <row r="10" spans="1:11" ht="12.75" hidden="1" customHeight="1">
      <c r="A10" s="20" t="s">
        <v>111</v>
      </c>
      <c r="B10" s="19" t="s">
        <v>112</v>
      </c>
      <c r="C10" s="20" t="s">
        <v>113</v>
      </c>
      <c r="D10" s="20" t="s">
        <v>114</v>
      </c>
      <c r="E10" s="20" t="s">
        <v>115</v>
      </c>
      <c r="F10" s="20" t="s">
        <v>137</v>
      </c>
      <c r="G10" s="20" t="s">
        <v>138</v>
      </c>
      <c r="H10" s="21" t="s">
        <v>118</v>
      </c>
    </row>
    <row r="11" spans="1:11" ht="12.75" hidden="1" customHeight="1">
      <c r="A11" s="20">
        <v>1</v>
      </c>
      <c r="B11" s="20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44">
        <v>8</v>
      </c>
    </row>
    <row r="12" spans="1:11" ht="12.75" hidden="1" customHeight="1">
      <c r="A12" s="20">
        <v>1</v>
      </c>
      <c r="B12" s="109" t="s">
        <v>230</v>
      </c>
      <c r="C12" s="51" t="s">
        <v>62</v>
      </c>
      <c r="D12" s="19">
        <v>225020</v>
      </c>
      <c r="E12" s="19" t="s">
        <v>140</v>
      </c>
      <c r="F12" s="44">
        <v>12</v>
      </c>
      <c r="G12" s="72">
        <f>H12/F12</f>
        <v>0</v>
      </c>
      <c r="H12" s="28"/>
    </row>
    <row r="13" spans="1:11" ht="12.75" hidden="1" customHeight="1">
      <c r="A13" s="84"/>
      <c r="B13" s="140" t="s">
        <v>122</v>
      </c>
      <c r="C13" s="140"/>
      <c r="D13" s="84"/>
      <c r="E13" s="61"/>
      <c r="F13" s="61"/>
      <c r="G13" s="61"/>
      <c r="H13" s="38">
        <f>SUM(H12:H12)</f>
        <v>0</v>
      </c>
    </row>
    <row r="14" spans="1:11" ht="12.75" customHeight="1">
      <c r="A14" s="404"/>
      <c r="B14" s="10"/>
      <c r="C14" s="10"/>
      <c r="D14" s="403" t="s">
        <v>141</v>
      </c>
      <c r="E14" s="403"/>
      <c r="F14" s="69"/>
      <c r="G14" s="69"/>
      <c r="H14" s="66"/>
    </row>
    <row r="15" spans="1:11" ht="12.75" customHeight="1">
      <c r="A15" s="403"/>
      <c r="B15" s="76"/>
      <c r="C15" s="76"/>
      <c r="D15" s="403"/>
      <c r="E15" s="404"/>
      <c r="F15" s="404"/>
      <c r="G15" s="77"/>
      <c r="H15" s="78"/>
      <c r="J15" s="377" t="s">
        <v>562</v>
      </c>
      <c r="K15" s="382" t="s">
        <v>563</v>
      </c>
    </row>
    <row r="16" spans="1:11" ht="36.75" customHeight="1">
      <c r="A16" s="79" t="s">
        <v>111</v>
      </c>
      <c r="B16" s="80" t="s">
        <v>112</v>
      </c>
      <c r="C16" s="20" t="s">
        <v>113</v>
      </c>
      <c r="D16" s="20" t="s">
        <v>114</v>
      </c>
      <c r="E16" s="79" t="s">
        <v>115</v>
      </c>
      <c r="F16" s="79" t="s">
        <v>137</v>
      </c>
      <c r="G16" s="79" t="s">
        <v>138</v>
      </c>
      <c r="H16" s="81" t="s">
        <v>118</v>
      </c>
      <c r="J16" s="363"/>
      <c r="K16" s="379"/>
    </row>
    <row r="17" spans="1:11" ht="26.25" customHeight="1">
      <c r="A17" s="82" t="s">
        <v>142</v>
      </c>
      <c r="B17" s="83" t="s">
        <v>146</v>
      </c>
      <c r="C17" s="19">
        <v>244</v>
      </c>
      <c r="D17" s="20">
        <v>226000</v>
      </c>
      <c r="E17" s="19" t="s">
        <v>144</v>
      </c>
      <c r="F17" s="44">
        <v>6</v>
      </c>
      <c r="G17" s="56">
        <f t="shared" ref="G17" si="0">H17/F17</f>
        <v>525</v>
      </c>
      <c r="H17" s="28">
        <v>3150</v>
      </c>
      <c r="J17" s="363">
        <v>3150</v>
      </c>
      <c r="K17" s="379"/>
    </row>
    <row r="18" spans="1:11" ht="12.75" customHeight="1">
      <c r="A18" s="84"/>
      <c r="B18" s="85" t="s">
        <v>122</v>
      </c>
      <c r="C18" s="85"/>
      <c r="D18" s="86"/>
      <c r="E18" s="61"/>
      <c r="F18" s="87"/>
      <c r="G18" s="87"/>
      <c r="H18" s="38">
        <f>SUM(H13:H17)</f>
        <v>3150</v>
      </c>
      <c r="J18" s="363"/>
      <c r="K18" s="379"/>
    </row>
    <row r="19" spans="1:11" ht="12.75" customHeight="1">
      <c r="A19" s="405"/>
      <c r="B19" s="405"/>
      <c r="C19" s="405"/>
      <c r="D19" s="405"/>
      <c r="E19" s="405"/>
      <c r="F19" s="405"/>
      <c r="G19" s="405"/>
      <c r="H19" s="405"/>
      <c r="J19" s="363"/>
      <c r="K19" s="379"/>
    </row>
    <row r="20" spans="1:11" ht="12.75" customHeight="1">
      <c r="A20" s="9"/>
      <c r="B20" s="70"/>
      <c r="C20" s="70"/>
      <c r="D20" s="14" t="s">
        <v>231</v>
      </c>
      <c r="E20" s="14"/>
      <c r="F20" s="69"/>
      <c r="G20" s="69"/>
      <c r="H20" s="66"/>
      <c r="J20" s="363"/>
      <c r="K20" s="379"/>
    </row>
    <row r="21" spans="1:11" ht="12.75" customHeight="1">
      <c r="A21" s="9"/>
      <c r="B21" s="70"/>
      <c r="C21" s="70"/>
      <c r="D21" s="14"/>
      <c r="E21" s="14"/>
      <c r="F21" s="69"/>
      <c r="G21" s="69"/>
      <c r="H21" s="66"/>
      <c r="J21" s="363"/>
      <c r="K21" s="379"/>
    </row>
    <row r="22" spans="1:11" ht="12.75" customHeight="1">
      <c r="A22" s="20" t="s">
        <v>161</v>
      </c>
      <c r="B22" s="51" t="s">
        <v>112</v>
      </c>
      <c r="C22" s="20" t="s">
        <v>113</v>
      </c>
      <c r="D22" s="20" t="s">
        <v>114</v>
      </c>
      <c r="E22" s="20" t="s">
        <v>115</v>
      </c>
      <c r="F22" s="20" t="s">
        <v>137</v>
      </c>
      <c r="G22" s="104" t="s">
        <v>162</v>
      </c>
      <c r="H22" s="21" t="s">
        <v>118</v>
      </c>
      <c r="J22" s="363"/>
      <c r="K22" s="379"/>
    </row>
    <row r="23" spans="1:11" ht="12.75" customHeight="1">
      <c r="A23" s="19">
        <v>1</v>
      </c>
      <c r="B23" s="19">
        <v>2</v>
      </c>
      <c r="C23" s="19">
        <v>3</v>
      </c>
      <c r="D23" s="19">
        <v>4</v>
      </c>
      <c r="E23" s="19">
        <v>5</v>
      </c>
      <c r="F23" s="19">
        <v>6</v>
      </c>
      <c r="G23" s="19">
        <v>7</v>
      </c>
      <c r="H23" s="44">
        <v>8</v>
      </c>
      <c r="J23" s="363"/>
      <c r="K23" s="379"/>
    </row>
    <row r="24" spans="1:11" ht="12.75" customHeight="1">
      <c r="A24" s="20">
        <v>1</v>
      </c>
      <c r="B24" s="55" t="s">
        <v>232</v>
      </c>
      <c r="C24" s="51" t="s">
        <v>62</v>
      </c>
      <c r="D24" s="19">
        <v>310000</v>
      </c>
      <c r="E24" s="19" t="s">
        <v>164</v>
      </c>
      <c r="F24" s="44">
        <v>2</v>
      </c>
      <c r="G24" s="56">
        <f>H24/F24</f>
        <v>15422.5</v>
      </c>
      <c r="H24" s="141">
        <v>30845</v>
      </c>
      <c r="J24" s="363"/>
      <c r="K24" s="379"/>
    </row>
    <row r="25" spans="1:11" ht="12.75" customHeight="1">
      <c r="A25" s="20">
        <v>2</v>
      </c>
      <c r="B25" s="55" t="s">
        <v>564</v>
      </c>
      <c r="C25" s="51" t="s">
        <v>62</v>
      </c>
      <c r="D25" s="19">
        <v>310000</v>
      </c>
      <c r="E25" s="19" t="s">
        <v>164</v>
      </c>
      <c r="F25" s="44">
        <v>2</v>
      </c>
      <c r="G25" s="56">
        <f>H25/F25</f>
        <v>502.5</v>
      </c>
      <c r="H25" s="141">
        <v>1005</v>
      </c>
      <c r="J25" s="363">
        <v>1005</v>
      </c>
      <c r="K25" s="379"/>
    </row>
    <row r="26" spans="1:11" ht="12.75" customHeight="1">
      <c r="A26" s="84"/>
      <c r="B26" s="101" t="s">
        <v>122</v>
      </c>
      <c r="C26" s="61"/>
      <c r="D26" s="86"/>
      <c r="E26" s="61"/>
      <c r="F26" s="87"/>
      <c r="G26" s="87"/>
      <c r="H26" s="38">
        <f>SUM(H24:H25)</f>
        <v>31850</v>
      </c>
      <c r="J26" s="363"/>
      <c r="K26" s="379"/>
    </row>
    <row r="27" spans="1:11" ht="12.75" customHeight="1">
      <c r="A27" s="139"/>
      <c r="B27" s="139"/>
      <c r="C27" s="139"/>
      <c r="D27" s="139"/>
      <c r="E27" s="139"/>
      <c r="F27" s="139"/>
      <c r="G27" s="139"/>
      <c r="H27" s="139"/>
      <c r="J27" s="363"/>
      <c r="K27" s="379"/>
    </row>
    <row r="28" spans="1:11" ht="12.75" customHeight="1">
      <c r="A28" s="9"/>
      <c r="B28" s="70"/>
      <c r="C28" s="70"/>
      <c r="D28" s="14" t="s">
        <v>233</v>
      </c>
      <c r="E28" s="14"/>
      <c r="F28" s="69"/>
      <c r="G28" s="69"/>
      <c r="H28" s="66"/>
      <c r="J28" s="363"/>
      <c r="K28" s="379"/>
    </row>
    <row r="29" spans="1:11" ht="12.75" customHeight="1">
      <c r="A29" s="9"/>
      <c r="B29" s="70"/>
      <c r="C29" s="70"/>
      <c r="D29" s="14"/>
      <c r="E29" s="14"/>
      <c r="F29" s="69"/>
      <c r="G29" s="69"/>
      <c r="H29" s="66"/>
      <c r="J29" s="363"/>
      <c r="K29" s="379"/>
    </row>
    <row r="30" spans="1:11" ht="25.5">
      <c r="A30" s="20" t="s">
        <v>161</v>
      </c>
      <c r="B30" s="51" t="s">
        <v>112</v>
      </c>
      <c r="C30" s="20" t="s">
        <v>113</v>
      </c>
      <c r="D30" s="20" t="s">
        <v>114</v>
      </c>
      <c r="E30" s="20" t="s">
        <v>115</v>
      </c>
      <c r="F30" s="20" t="s">
        <v>137</v>
      </c>
      <c r="G30" s="104" t="s">
        <v>162</v>
      </c>
      <c r="H30" s="21" t="s">
        <v>118</v>
      </c>
      <c r="I30" s="126"/>
      <c r="J30" s="364"/>
      <c r="K30" s="374"/>
    </row>
    <row r="31" spans="1:11">
      <c r="A31" s="19">
        <v>1</v>
      </c>
      <c r="B31" s="19">
        <v>2</v>
      </c>
      <c r="C31" s="19">
        <v>3</v>
      </c>
      <c r="D31" s="19">
        <v>4</v>
      </c>
      <c r="E31" s="19">
        <v>5</v>
      </c>
      <c r="F31" s="19">
        <v>6</v>
      </c>
      <c r="G31" s="19">
        <v>7</v>
      </c>
      <c r="H31" s="44">
        <v>8</v>
      </c>
      <c r="I31" s="126"/>
      <c r="J31" s="364"/>
      <c r="K31" s="374"/>
    </row>
    <row r="32" spans="1:11" ht="25.5" hidden="1" customHeight="1">
      <c r="A32" s="142">
        <v>1</v>
      </c>
      <c r="B32" s="50" t="s">
        <v>163</v>
      </c>
      <c r="C32" s="51" t="s">
        <v>62</v>
      </c>
      <c r="D32" s="49">
        <v>341000</v>
      </c>
      <c r="E32" s="19" t="s">
        <v>164</v>
      </c>
      <c r="F32" s="19">
        <v>5</v>
      </c>
      <c r="G32" s="106">
        <f>H32/F32</f>
        <v>0</v>
      </c>
      <c r="H32" s="54"/>
      <c r="I32" s="126"/>
      <c r="J32" s="364"/>
      <c r="K32" s="374"/>
    </row>
    <row r="33" spans="1:11">
      <c r="A33" s="49">
        <v>2</v>
      </c>
      <c r="B33" s="143" t="s">
        <v>234</v>
      </c>
      <c r="C33" s="51" t="s">
        <v>62</v>
      </c>
      <c r="D33" s="49">
        <v>342000</v>
      </c>
      <c r="E33" s="19"/>
      <c r="F33" s="44"/>
      <c r="G33" s="144"/>
      <c r="H33" s="207">
        <f>SUM(H34:H63)</f>
        <v>668100.86999999813</v>
      </c>
      <c r="I33" s="13"/>
      <c r="J33" s="364">
        <v>222604.2</v>
      </c>
      <c r="K33" s="374"/>
    </row>
    <row r="34" spans="1:11" hidden="1">
      <c r="A34" s="19"/>
      <c r="B34" s="324" t="s">
        <v>520</v>
      </c>
      <c r="C34" s="19"/>
      <c r="D34" s="19"/>
      <c r="E34" s="19" t="s">
        <v>166</v>
      </c>
      <c r="F34" s="107">
        <v>170</v>
      </c>
      <c r="G34" s="327">
        <v>98.09</v>
      </c>
      <c r="H34" s="57">
        <f>F34*G34</f>
        <v>16675.3</v>
      </c>
      <c r="I34" s="13"/>
      <c r="J34" s="364"/>
      <c r="K34" s="374"/>
    </row>
    <row r="35" spans="1:11" hidden="1">
      <c r="A35" s="19"/>
      <c r="B35" s="324" t="s">
        <v>521</v>
      </c>
      <c r="C35" s="19"/>
      <c r="D35" s="19"/>
      <c r="E35" s="19" t="s">
        <v>167</v>
      </c>
      <c r="F35" s="107">
        <v>120</v>
      </c>
      <c r="G35" s="327">
        <v>524.63</v>
      </c>
      <c r="H35" s="57">
        <f t="shared" ref="H35:H63" si="1">F35*G35</f>
        <v>62955.6</v>
      </c>
      <c r="I35" s="13"/>
      <c r="J35" s="364"/>
      <c r="K35" s="374"/>
    </row>
    <row r="36" spans="1:11" hidden="1">
      <c r="A36" s="19"/>
      <c r="B36" s="324" t="s">
        <v>522</v>
      </c>
      <c r="C36" s="19"/>
      <c r="D36" s="19"/>
      <c r="E36" s="19" t="s">
        <v>167</v>
      </c>
      <c r="F36" s="107">
        <v>60</v>
      </c>
      <c r="G36" s="327">
        <v>289.85000000000002</v>
      </c>
      <c r="H36" s="57">
        <f t="shared" si="1"/>
        <v>17391</v>
      </c>
      <c r="I36" s="13"/>
      <c r="J36" s="364"/>
      <c r="K36" s="374"/>
    </row>
    <row r="37" spans="1:11" hidden="1">
      <c r="A37" s="19"/>
      <c r="B37" s="324" t="s">
        <v>523</v>
      </c>
      <c r="C37" s="19"/>
      <c r="D37" s="19"/>
      <c r="E37" s="19" t="s">
        <v>167</v>
      </c>
      <c r="F37" s="107">
        <v>85</v>
      </c>
      <c r="G37" s="327">
        <v>614.48</v>
      </c>
      <c r="H37" s="57">
        <f t="shared" si="1"/>
        <v>52230.8</v>
      </c>
      <c r="I37" s="13"/>
      <c r="J37" s="364"/>
      <c r="K37" s="374"/>
    </row>
    <row r="38" spans="1:11" hidden="1">
      <c r="A38" s="19"/>
      <c r="B38" s="324" t="s">
        <v>524</v>
      </c>
      <c r="C38" s="19"/>
      <c r="D38" s="19"/>
      <c r="E38" s="19" t="s">
        <v>167</v>
      </c>
      <c r="F38" s="107">
        <v>70</v>
      </c>
      <c r="G38" s="327">
        <v>359.41</v>
      </c>
      <c r="H38" s="57">
        <f t="shared" si="1"/>
        <v>25158.7</v>
      </c>
      <c r="I38" s="13"/>
      <c r="J38" s="364"/>
      <c r="K38" s="374"/>
    </row>
    <row r="39" spans="1:11" ht="25.5" hidden="1">
      <c r="A39" s="19"/>
      <c r="B39" s="325" t="s">
        <v>525</v>
      </c>
      <c r="C39" s="19"/>
      <c r="D39" s="19"/>
      <c r="E39" s="19" t="s">
        <v>167</v>
      </c>
      <c r="F39" s="107">
        <v>250</v>
      </c>
      <c r="G39" s="327">
        <v>301.44</v>
      </c>
      <c r="H39" s="57">
        <f t="shared" si="1"/>
        <v>75360</v>
      </c>
      <c r="I39" s="13"/>
      <c r="J39" s="364"/>
      <c r="K39" s="374"/>
    </row>
    <row r="40" spans="1:11" hidden="1">
      <c r="A40" s="19"/>
      <c r="B40" s="325" t="s">
        <v>526</v>
      </c>
      <c r="C40" s="19"/>
      <c r="D40" s="19"/>
      <c r="E40" s="19" t="s">
        <v>167</v>
      </c>
      <c r="F40" s="107">
        <v>160</v>
      </c>
      <c r="G40" s="327">
        <v>380.28</v>
      </c>
      <c r="H40" s="57">
        <f t="shared" si="1"/>
        <v>60844.799999999996</v>
      </c>
      <c r="I40" s="13"/>
      <c r="J40" s="364"/>
      <c r="K40" s="374"/>
    </row>
    <row r="41" spans="1:11" hidden="1">
      <c r="A41" s="19"/>
      <c r="B41" s="325" t="s">
        <v>527</v>
      </c>
      <c r="C41" s="19"/>
      <c r="D41" s="19"/>
      <c r="E41" s="19" t="s">
        <v>167</v>
      </c>
      <c r="F41" s="107">
        <v>170</v>
      </c>
      <c r="G41" s="327">
        <v>394.2</v>
      </c>
      <c r="H41" s="57">
        <f t="shared" si="1"/>
        <v>67014</v>
      </c>
      <c r="I41" s="13"/>
      <c r="J41" s="364"/>
      <c r="K41" s="374"/>
    </row>
    <row r="42" spans="1:11" hidden="1">
      <c r="A42" s="19"/>
      <c r="B42" s="325" t="s">
        <v>528</v>
      </c>
      <c r="C42" s="19"/>
      <c r="D42" s="19"/>
      <c r="E42" s="19" t="s">
        <v>168</v>
      </c>
      <c r="F42" s="107">
        <v>120</v>
      </c>
      <c r="G42" s="327">
        <v>10.67</v>
      </c>
      <c r="H42" s="57">
        <f t="shared" si="1"/>
        <v>1280.4000000000001</v>
      </c>
      <c r="I42" s="13"/>
      <c r="J42" s="364"/>
      <c r="K42" s="374"/>
    </row>
    <row r="43" spans="1:11" hidden="1">
      <c r="A43" s="19"/>
      <c r="B43" s="325" t="s">
        <v>169</v>
      </c>
      <c r="C43" s="19"/>
      <c r="D43" s="19"/>
      <c r="E43" s="19" t="s">
        <v>167</v>
      </c>
      <c r="F43" s="107">
        <v>111</v>
      </c>
      <c r="G43" s="327">
        <v>52.17</v>
      </c>
      <c r="H43" s="57">
        <f t="shared" si="1"/>
        <v>5790.87</v>
      </c>
      <c r="I43" s="13"/>
      <c r="J43" s="364"/>
      <c r="K43" s="374"/>
    </row>
    <row r="44" spans="1:11" ht="38.25" hidden="1">
      <c r="A44" s="19"/>
      <c r="B44" s="325" t="s">
        <v>529</v>
      </c>
      <c r="C44" s="19"/>
      <c r="D44" s="19"/>
      <c r="E44" s="19" t="s">
        <v>167</v>
      </c>
      <c r="F44" s="107">
        <v>140</v>
      </c>
      <c r="G44" s="327">
        <v>165.31</v>
      </c>
      <c r="H44" s="57">
        <f t="shared" si="1"/>
        <v>23143.4</v>
      </c>
      <c r="I44" s="13"/>
      <c r="J44" s="364"/>
      <c r="K44" s="374"/>
    </row>
    <row r="45" spans="1:11" hidden="1">
      <c r="A45" s="19"/>
      <c r="B45" s="325" t="s">
        <v>530</v>
      </c>
      <c r="C45" s="19"/>
      <c r="D45" s="19"/>
      <c r="E45" s="19" t="s">
        <v>167</v>
      </c>
      <c r="F45" s="107">
        <v>100</v>
      </c>
      <c r="G45" s="327">
        <v>185.5</v>
      </c>
      <c r="H45" s="57">
        <f t="shared" si="1"/>
        <v>18550</v>
      </c>
      <c r="I45" s="13"/>
      <c r="J45" s="364"/>
      <c r="K45" s="374"/>
    </row>
    <row r="46" spans="1:11" hidden="1">
      <c r="A46" s="19"/>
      <c r="B46" s="325" t="s">
        <v>531</v>
      </c>
      <c r="C46" s="19"/>
      <c r="D46" s="19"/>
      <c r="E46" s="19" t="s">
        <v>167</v>
      </c>
      <c r="F46" s="107">
        <v>70</v>
      </c>
      <c r="G46" s="327">
        <v>168.11</v>
      </c>
      <c r="H46" s="57">
        <f t="shared" si="1"/>
        <v>11767.7</v>
      </c>
      <c r="I46" s="13"/>
      <c r="J46" s="364"/>
      <c r="K46" s="374"/>
    </row>
    <row r="47" spans="1:11" hidden="1">
      <c r="A47" s="19"/>
      <c r="B47" s="325" t="s">
        <v>532</v>
      </c>
      <c r="C47" s="19"/>
      <c r="D47" s="19"/>
      <c r="E47" s="19" t="s">
        <v>170</v>
      </c>
      <c r="F47" s="107">
        <v>80</v>
      </c>
      <c r="G47" s="327">
        <v>81.16</v>
      </c>
      <c r="H47" s="57">
        <f t="shared" si="1"/>
        <v>6492.7999999999993</v>
      </c>
      <c r="I47" s="13"/>
      <c r="J47" s="364"/>
      <c r="K47" s="374"/>
    </row>
    <row r="48" spans="1:11" hidden="1">
      <c r="A48" s="19"/>
      <c r="B48" s="325" t="s">
        <v>533</v>
      </c>
      <c r="C48" s="19"/>
      <c r="D48" s="19"/>
      <c r="E48" s="19" t="s">
        <v>170</v>
      </c>
      <c r="F48" s="107">
        <v>70</v>
      </c>
      <c r="G48" s="327">
        <v>92.75</v>
      </c>
      <c r="H48" s="57">
        <f t="shared" si="1"/>
        <v>6492.5</v>
      </c>
      <c r="I48" s="13"/>
      <c r="J48" s="364"/>
      <c r="K48" s="374"/>
    </row>
    <row r="49" spans="1:11" hidden="1">
      <c r="A49" s="19"/>
      <c r="B49" s="324" t="s">
        <v>534</v>
      </c>
      <c r="C49" s="19"/>
      <c r="D49" s="19"/>
      <c r="E49" s="19" t="s">
        <v>167</v>
      </c>
      <c r="F49" s="107">
        <v>90</v>
      </c>
      <c r="G49" s="327">
        <v>52.17</v>
      </c>
      <c r="H49" s="57">
        <f t="shared" si="1"/>
        <v>4695.3</v>
      </c>
      <c r="I49" s="13"/>
      <c r="J49" s="364"/>
      <c r="K49" s="374"/>
    </row>
    <row r="50" spans="1:11" hidden="1">
      <c r="A50" s="19"/>
      <c r="B50" s="324" t="s">
        <v>535</v>
      </c>
      <c r="C50" s="19"/>
      <c r="D50" s="19"/>
      <c r="E50" s="19" t="s">
        <v>167</v>
      </c>
      <c r="F50" s="107">
        <v>95.189949371799997</v>
      </c>
      <c r="G50" s="327">
        <v>53.33</v>
      </c>
      <c r="H50" s="57">
        <f t="shared" si="1"/>
        <v>5076.4799999980933</v>
      </c>
      <c r="I50" s="13"/>
      <c r="J50" s="364"/>
      <c r="K50" s="374"/>
    </row>
    <row r="51" spans="1:11" hidden="1">
      <c r="A51" s="19"/>
      <c r="B51" s="324" t="s">
        <v>536</v>
      </c>
      <c r="C51" s="19"/>
      <c r="D51" s="19"/>
      <c r="E51" s="19" t="s">
        <v>167</v>
      </c>
      <c r="F51" s="107">
        <v>30</v>
      </c>
      <c r="G51" s="327">
        <v>85.22</v>
      </c>
      <c r="H51" s="57">
        <f t="shared" si="1"/>
        <v>2556.6</v>
      </c>
      <c r="I51" s="13"/>
      <c r="J51" s="364"/>
      <c r="K51" s="374"/>
    </row>
    <row r="52" spans="1:11" hidden="1">
      <c r="A52" s="19"/>
      <c r="B52" s="324" t="s">
        <v>171</v>
      </c>
      <c r="C52" s="19"/>
      <c r="D52" s="19"/>
      <c r="E52" s="19" t="s">
        <v>167</v>
      </c>
      <c r="F52" s="107">
        <v>80</v>
      </c>
      <c r="G52" s="327">
        <v>55.65</v>
      </c>
      <c r="H52" s="57">
        <f t="shared" si="1"/>
        <v>4452</v>
      </c>
      <c r="I52" s="13"/>
      <c r="J52" s="364"/>
      <c r="K52" s="374"/>
    </row>
    <row r="53" spans="1:11" hidden="1">
      <c r="A53" s="19"/>
      <c r="B53" s="324" t="s">
        <v>172</v>
      </c>
      <c r="C53" s="19"/>
      <c r="D53" s="19"/>
      <c r="E53" s="19" t="s">
        <v>167</v>
      </c>
      <c r="F53" s="107">
        <v>70</v>
      </c>
      <c r="G53" s="327">
        <v>45.1</v>
      </c>
      <c r="H53" s="57">
        <f t="shared" si="1"/>
        <v>3157</v>
      </c>
      <c r="I53" s="13"/>
      <c r="J53" s="364"/>
      <c r="K53" s="374"/>
    </row>
    <row r="54" spans="1:11" hidden="1">
      <c r="A54" s="19"/>
      <c r="B54" s="324" t="s">
        <v>537</v>
      </c>
      <c r="C54" s="19"/>
      <c r="D54" s="19"/>
      <c r="E54" s="19" t="s">
        <v>167</v>
      </c>
      <c r="F54" s="107">
        <v>70</v>
      </c>
      <c r="G54" s="327">
        <v>718.83</v>
      </c>
      <c r="H54" s="57">
        <f t="shared" si="1"/>
        <v>50318.100000000006</v>
      </c>
      <c r="I54" s="13"/>
      <c r="J54" s="364"/>
      <c r="K54" s="374"/>
    </row>
    <row r="55" spans="1:11" hidden="1">
      <c r="A55" s="19"/>
      <c r="B55" s="324" t="s">
        <v>173</v>
      </c>
      <c r="C55" s="19"/>
      <c r="D55" s="19"/>
      <c r="E55" s="19" t="s">
        <v>170</v>
      </c>
      <c r="F55" s="110">
        <v>150</v>
      </c>
      <c r="G55" s="327">
        <v>185.34</v>
      </c>
      <c r="H55" s="57">
        <f t="shared" si="1"/>
        <v>27801</v>
      </c>
      <c r="I55" s="13"/>
      <c r="J55" s="364"/>
      <c r="K55" s="374"/>
    </row>
    <row r="56" spans="1:11" hidden="1">
      <c r="A56" s="19"/>
      <c r="B56" s="324" t="s">
        <v>174</v>
      </c>
      <c r="C56" s="19"/>
      <c r="D56" s="19"/>
      <c r="E56" s="19" t="s">
        <v>167</v>
      </c>
      <c r="F56" s="110">
        <v>90</v>
      </c>
      <c r="G56" s="327">
        <v>222.6</v>
      </c>
      <c r="H56" s="57">
        <f t="shared" si="1"/>
        <v>20034</v>
      </c>
      <c r="I56" s="13"/>
      <c r="J56" s="364"/>
      <c r="K56" s="374"/>
    </row>
    <row r="57" spans="1:11" hidden="1">
      <c r="A57" s="19"/>
      <c r="B57" s="324" t="s">
        <v>175</v>
      </c>
      <c r="C57" s="19"/>
      <c r="D57" s="19"/>
      <c r="E57" s="19" t="s">
        <v>167</v>
      </c>
      <c r="F57" s="110">
        <v>120</v>
      </c>
      <c r="G57" s="327">
        <v>606.37</v>
      </c>
      <c r="H57" s="57">
        <f t="shared" si="1"/>
        <v>72764.399999999994</v>
      </c>
      <c r="I57" s="13"/>
      <c r="J57" s="364"/>
      <c r="K57" s="374"/>
    </row>
    <row r="58" spans="1:11" hidden="1">
      <c r="A58" s="19"/>
      <c r="B58" s="324" t="s">
        <v>176</v>
      </c>
      <c r="C58" s="19"/>
      <c r="D58" s="19"/>
      <c r="E58" s="19" t="s">
        <v>167</v>
      </c>
      <c r="F58" s="111">
        <v>3</v>
      </c>
      <c r="G58" s="327">
        <v>1043.46</v>
      </c>
      <c r="H58" s="57">
        <f t="shared" si="1"/>
        <v>3130.38</v>
      </c>
      <c r="I58" s="13"/>
      <c r="J58" s="364"/>
      <c r="K58" s="374"/>
    </row>
    <row r="59" spans="1:11" hidden="1">
      <c r="A59" s="19"/>
      <c r="B59" s="324" t="s">
        <v>177</v>
      </c>
      <c r="C59" s="19"/>
      <c r="D59" s="19"/>
      <c r="E59" s="19" t="s">
        <v>167</v>
      </c>
      <c r="F59" s="111">
        <v>3</v>
      </c>
      <c r="G59" s="327">
        <v>521.73</v>
      </c>
      <c r="H59" s="57">
        <f t="shared" si="1"/>
        <v>1565.19</v>
      </c>
      <c r="I59" s="13"/>
      <c r="J59" s="364"/>
      <c r="K59" s="374"/>
    </row>
    <row r="60" spans="1:11" ht="76.5" hidden="1">
      <c r="A60" s="19"/>
      <c r="B60" s="324" t="s">
        <v>538</v>
      </c>
      <c r="C60" s="19"/>
      <c r="D60" s="19"/>
      <c r="E60" s="19" t="s">
        <v>167</v>
      </c>
      <c r="F60" s="107">
        <v>10</v>
      </c>
      <c r="G60" s="327">
        <v>90.43</v>
      </c>
      <c r="H60" s="57">
        <f t="shared" si="1"/>
        <v>904.30000000000007</v>
      </c>
      <c r="I60" s="13"/>
      <c r="J60" s="364"/>
      <c r="K60" s="374"/>
    </row>
    <row r="61" spans="1:11" hidden="1">
      <c r="A61" s="19"/>
      <c r="B61" s="324" t="s">
        <v>178</v>
      </c>
      <c r="C61" s="19"/>
      <c r="D61" s="19"/>
      <c r="E61" s="19" t="s">
        <v>167</v>
      </c>
      <c r="F61" s="107">
        <v>10</v>
      </c>
      <c r="G61" s="327">
        <v>1855.04</v>
      </c>
      <c r="H61" s="57">
        <f t="shared" si="1"/>
        <v>18550.400000000001</v>
      </c>
      <c r="I61" s="13"/>
      <c r="J61" s="364"/>
      <c r="K61" s="374"/>
    </row>
    <row r="62" spans="1:11" hidden="1">
      <c r="A62" s="19"/>
      <c r="B62" s="324" t="s">
        <v>539</v>
      </c>
      <c r="C62" s="19"/>
      <c r="D62" s="19"/>
      <c r="E62" s="19" t="s">
        <v>167</v>
      </c>
      <c r="F62" s="107">
        <v>5</v>
      </c>
      <c r="G62" s="327">
        <v>313.04000000000002</v>
      </c>
      <c r="H62" s="57">
        <f>F62*G62</f>
        <v>1565.2</v>
      </c>
      <c r="I62" s="13"/>
      <c r="J62" s="364"/>
      <c r="K62" s="374"/>
    </row>
    <row r="63" spans="1:11" ht="13.5" hidden="1" customHeight="1">
      <c r="A63" s="19"/>
      <c r="B63" s="326" t="s">
        <v>179</v>
      </c>
      <c r="C63" s="19"/>
      <c r="D63" s="19"/>
      <c r="E63" s="19" t="s">
        <v>167</v>
      </c>
      <c r="F63" s="107">
        <v>15</v>
      </c>
      <c r="G63" s="327">
        <v>25.51</v>
      </c>
      <c r="H63" s="57">
        <f t="shared" si="1"/>
        <v>382.65000000000003</v>
      </c>
      <c r="I63" s="13"/>
      <c r="J63" s="364"/>
      <c r="K63" s="374"/>
    </row>
    <row r="64" spans="1:11">
      <c r="A64" s="49">
        <v>3</v>
      </c>
      <c r="B64" s="143" t="s">
        <v>235</v>
      </c>
      <c r="C64" s="51" t="s">
        <v>62</v>
      </c>
      <c r="D64" s="49">
        <v>344000</v>
      </c>
      <c r="E64" s="19"/>
      <c r="F64" s="44"/>
      <c r="G64" s="144"/>
      <c r="H64" s="54">
        <f>SUM(H65:H75)</f>
        <v>83595</v>
      </c>
      <c r="I64" s="13"/>
      <c r="J64" s="364">
        <v>10513</v>
      </c>
      <c r="K64" s="374"/>
    </row>
    <row r="65" spans="1:11" hidden="1">
      <c r="A65" s="19"/>
      <c r="B65" s="118" t="s">
        <v>236</v>
      </c>
      <c r="C65" s="51"/>
      <c r="D65" s="49"/>
      <c r="E65" s="116" t="s">
        <v>237</v>
      </c>
      <c r="F65" s="44">
        <v>20</v>
      </c>
      <c r="G65" s="395">
        <v>140</v>
      </c>
      <c r="H65" s="57">
        <f>F65*G65</f>
        <v>2800</v>
      </c>
      <c r="I65" s="13"/>
      <c r="J65" s="364"/>
      <c r="K65" s="374"/>
    </row>
    <row r="66" spans="1:11" hidden="1">
      <c r="A66" s="19"/>
      <c r="B66" s="118" t="s">
        <v>238</v>
      </c>
      <c r="C66" s="51"/>
      <c r="D66" s="49"/>
      <c r="E66" s="116" t="s">
        <v>168</v>
      </c>
      <c r="F66" s="44">
        <v>1000</v>
      </c>
      <c r="G66" s="395">
        <v>5</v>
      </c>
      <c r="H66" s="57">
        <f t="shared" ref="H66:H75" si="2">F66*G66</f>
        <v>5000</v>
      </c>
      <c r="I66" s="13"/>
      <c r="J66" s="364"/>
      <c r="K66" s="374"/>
    </row>
    <row r="67" spans="1:11" hidden="1">
      <c r="A67" s="19"/>
      <c r="B67" s="118" t="s">
        <v>239</v>
      </c>
      <c r="C67" s="51"/>
      <c r="D67" s="49"/>
      <c r="E67" s="116" t="s">
        <v>164</v>
      </c>
      <c r="F67" s="44">
        <v>40</v>
      </c>
      <c r="G67" s="395">
        <v>60</v>
      </c>
      <c r="H67" s="57">
        <f t="shared" si="2"/>
        <v>2400</v>
      </c>
      <c r="I67" s="13"/>
      <c r="J67" s="364"/>
      <c r="K67" s="374"/>
    </row>
    <row r="68" spans="1:11" hidden="1">
      <c r="A68" s="19"/>
      <c r="B68" s="118" t="s">
        <v>240</v>
      </c>
      <c r="C68" s="51"/>
      <c r="D68" s="49"/>
      <c r="E68" s="116" t="s">
        <v>164</v>
      </c>
      <c r="F68" s="44">
        <v>3</v>
      </c>
      <c r="G68" s="395">
        <v>700</v>
      </c>
      <c r="H68" s="57">
        <f t="shared" si="2"/>
        <v>2100</v>
      </c>
      <c r="I68" s="13"/>
      <c r="J68" s="364"/>
      <c r="K68" s="374"/>
    </row>
    <row r="69" spans="1:11" hidden="1">
      <c r="A69" s="19"/>
      <c r="B69" s="48" t="s">
        <v>181</v>
      </c>
      <c r="C69" s="114"/>
      <c r="D69" s="115"/>
      <c r="E69" s="116" t="s">
        <v>164</v>
      </c>
      <c r="F69" s="19">
        <v>7</v>
      </c>
      <c r="G69" s="33">
        <v>4195</v>
      </c>
      <c r="H69" s="57">
        <f t="shared" si="2"/>
        <v>29365</v>
      </c>
      <c r="I69" s="13"/>
      <c r="J69" s="364"/>
      <c r="K69" s="374"/>
    </row>
    <row r="70" spans="1:11" hidden="1">
      <c r="A70" s="19"/>
      <c r="B70" s="48" t="s">
        <v>241</v>
      </c>
      <c r="C70" s="114"/>
      <c r="D70" s="115"/>
      <c r="E70" s="116" t="s">
        <v>164</v>
      </c>
      <c r="F70" s="19">
        <v>6</v>
      </c>
      <c r="G70" s="33">
        <v>3700</v>
      </c>
      <c r="H70" s="57">
        <f t="shared" si="2"/>
        <v>22200</v>
      </c>
      <c r="I70" s="13"/>
      <c r="J70" s="364"/>
      <c r="K70" s="374"/>
    </row>
    <row r="71" spans="1:11" hidden="1">
      <c r="A71" s="19"/>
      <c r="B71" s="48" t="s">
        <v>242</v>
      </c>
      <c r="C71" s="114"/>
      <c r="D71" s="115"/>
      <c r="E71" s="116" t="s">
        <v>164</v>
      </c>
      <c r="F71" s="19">
        <v>39</v>
      </c>
      <c r="G71" s="33">
        <v>70</v>
      </c>
      <c r="H71" s="57">
        <f t="shared" si="2"/>
        <v>2730</v>
      </c>
      <c r="I71" s="13"/>
      <c r="J71" s="364"/>
      <c r="K71" s="374"/>
    </row>
    <row r="72" spans="1:11" hidden="1">
      <c r="A72" s="19"/>
      <c r="B72" s="48" t="s">
        <v>243</v>
      </c>
      <c r="C72" s="19"/>
      <c r="D72" s="115"/>
      <c r="E72" s="145" t="s">
        <v>164</v>
      </c>
      <c r="F72" s="19">
        <v>20</v>
      </c>
      <c r="G72" s="33">
        <v>340</v>
      </c>
      <c r="H72" s="57">
        <f t="shared" si="2"/>
        <v>6800</v>
      </c>
      <c r="I72" s="13"/>
      <c r="J72" s="364"/>
      <c r="K72" s="374"/>
    </row>
    <row r="73" spans="1:11" hidden="1">
      <c r="A73" s="19"/>
      <c r="B73" s="48" t="s">
        <v>244</v>
      </c>
      <c r="C73" s="19"/>
      <c r="D73" s="115"/>
      <c r="E73" s="145" t="s">
        <v>164</v>
      </c>
      <c r="F73" s="19">
        <v>10</v>
      </c>
      <c r="G73" s="33">
        <v>200</v>
      </c>
      <c r="H73" s="57">
        <f t="shared" si="2"/>
        <v>2000</v>
      </c>
      <c r="I73" s="13"/>
      <c r="J73" s="364"/>
      <c r="K73" s="374"/>
    </row>
    <row r="74" spans="1:11" hidden="1">
      <c r="A74" s="19"/>
      <c r="B74" s="48" t="s">
        <v>245</v>
      </c>
      <c r="C74" s="19"/>
      <c r="D74" s="115"/>
      <c r="E74" s="145" t="s">
        <v>164</v>
      </c>
      <c r="F74" s="19">
        <v>30</v>
      </c>
      <c r="G74" s="33">
        <v>180</v>
      </c>
      <c r="H74" s="57">
        <f t="shared" si="2"/>
        <v>5400</v>
      </c>
      <c r="I74" s="13"/>
      <c r="J74" s="364"/>
      <c r="K74" s="374"/>
    </row>
    <row r="75" spans="1:11" hidden="1">
      <c r="A75" s="19"/>
      <c r="B75" s="48" t="s">
        <v>246</v>
      </c>
      <c r="C75" s="19"/>
      <c r="D75" s="115"/>
      <c r="E75" s="145" t="s">
        <v>164</v>
      </c>
      <c r="F75" s="19">
        <v>5</v>
      </c>
      <c r="G75" s="33">
        <v>560</v>
      </c>
      <c r="H75" s="57">
        <f t="shared" si="2"/>
        <v>2800</v>
      </c>
      <c r="I75" s="13"/>
      <c r="J75" s="364"/>
      <c r="K75" s="374"/>
    </row>
    <row r="76" spans="1:11" hidden="1">
      <c r="A76" s="49">
        <v>4</v>
      </c>
      <c r="B76" s="143" t="s">
        <v>184</v>
      </c>
      <c r="C76" s="51" t="s">
        <v>62</v>
      </c>
      <c r="D76" s="49">
        <v>345000</v>
      </c>
      <c r="E76" s="19"/>
      <c r="F76" s="44"/>
      <c r="G76" s="144"/>
      <c r="H76" s="54">
        <f>SUM(H77:H83)</f>
        <v>0</v>
      </c>
      <c r="I76" s="13"/>
      <c r="J76" s="364"/>
      <c r="K76" s="374"/>
    </row>
    <row r="77" spans="1:11" hidden="1">
      <c r="A77" s="19"/>
      <c r="B77" s="146" t="s">
        <v>185</v>
      </c>
      <c r="C77" s="51"/>
      <c r="D77" s="49"/>
      <c r="E77" s="116" t="s">
        <v>164</v>
      </c>
      <c r="F77" s="44">
        <v>5</v>
      </c>
      <c r="G77" s="128">
        <v>380</v>
      </c>
      <c r="H77" s="57"/>
      <c r="I77" s="126"/>
      <c r="J77" s="364"/>
      <c r="K77" s="374"/>
    </row>
    <row r="78" spans="1:11" hidden="1">
      <c r="A78" s="19"/>
      <c r="B78" s="146" t="s">
        <v>186</v>
      </c>
      <c r="C78" s="51"/>
      <c r="D78" s="49"/>
      <c r="E78" s="116" t="s">
        <v>164</v>
      </c>
      <c r="F78" s="44">
        <v>4</v>
      </c>
      <c r="G78" s="128">
        <v>1012</v>
      </c>
      <c r="H78" s="57"/>
      <c r="I78" s="126"/>
      <c r="J78" s="364"/>
      <c r="K78" s="374"/>
    </row>
    <row r="79" spans="1:11" hidden="1">
      <c r="A79" s="19"/>
      <c r="B79" s="146" t="s">
        <v>187</v>
      </c>
      <c r="C79" s="51"/>
      <c r="D79" s="49"/>
      <c r="E79" s="116" t="s">
        <v>164</v>
      </c>
      <c r="F79" s="44">
        <v>2</v>
      </c>
      <c r="G79" s="128">
        <v>1060</v>
      </c>
      <c r="H79" s="57"/>
      <c r="I79" s="126"/>
      <c r="J79" s="364"/>
      <c r="K79" s="374"/>
    </row>
    <row r="80" spans="1:11" hidden="1">
      <c r="A80" s="19"/>
      <c r="B80" s="146" t="s">
        <v>188</v>
      </c>
      <c r="C80" s="51"/>
      <c r="D80" s="49"/>
      <c r="E80" s="116" t="s">
        <v>164</v>
      </c>
      <c r="F80" s="44">
        <v>10</v>
      </c>
      <c r="G80" s="128">
        <v>60</v>
      </c>
      <c r="H80" s="57"/>
      <c r="I80" s="126"/>
      <c r="J80" s="364"/>
      <c r="K80" s="374"/>
    </row>
    <row r="81" spans="1:15" hidden="1">
      <c r="A81" s="19"/>
      <c r="B81" s="146" t="s">
        <v>189</v>
      </c>
      <c r="C81" s="51"/>
      <c r="D81" s="49"/>
      <c r="E81" s="116" t="s">
        <v>190</v>
      </c>
      <c r="F81" s="44">
        <v>40</v>
      </c>
      <c r="G81" s="128">
        <v>15</v>
      </c>
      <c r="H81" s="57"/>
      <c r="I81" s="126"/>
      <c r="J81" s="364"/>
      <c r="K81" s="374"/>
    </row>
    <row r="82" spans="1:15" hidden="1">
      <c r="A82" s="19"/>
      <c r="B82" s="146" t="s">
        <v>191</v>
      </c>
      <c r="C82" s="51"/>
      <c r="D82" s="49"/>
      <c r="E82" s="116" t="s">
        <v>164</v>
      </c>
      <c r="F82" s="44">
        <v>6</v>
      </c>
      <c r="G82" s="128">
        <v>120</v>
      </c>
      <c r="H82" s="57"/>
      <c r="I82" s="126"/>
      <c r="J82" s="364"/>
      <c r="K82" s="374"/>
    </row>
    <row r="83" spans="1:15" hidden="1">
      <c r="A83" s="19"/>
      <c r="B83" s="146" t="s">
        <v>192</v>
      </c>
      <c r="C83" s="51"/>
      <c r="D83" s="49"/>
      <c r="E83" s="116" t="s">
        <v>190</v>
      </c>
      <c r="F83" s="44">
        <v>40</v>
      </c>
      <c r="G83" s="128">
        <v>40</v>
      </c>
      <c r="H83" s="57"/>
      <c r="I83" s="126"/>
      <c r="J83" s="364"/>
      <c r="K83" s="374"/>
    </row>
    <row r="84" spans="1:15">
      <c r="A84" s="49">
        <v>5</v>
      </c>
      <c r="B84" s="122" t="s">
        <v>193</v>
      </c>
      <c r="C84" s="123" t="s">
        <v>62</v>
      </c>
      <c r="D84" s="124">
        <v>346000</v>
      </c>
      <c r="E84" s="19"/>
      <c r="F84" s="125"/>
      <c r="G84" s="125"/>
      <c r="H84" s="54">
        <f>SUM(H85:H111)</f>
        <v>87060</v>
      </c>
      <c r="I84" s="147"/>
      <c r="J84" s="364"/>
      <c r="K84" s="374">
        <v>37421</v>
      </c>
      <c r="L84" s="103"/>
      <c r="M84" s="103"/>
      <c r="N84" s="103"/>
      <c r="O84" s="103"/>
    </row>
    <row r="85" spans="1:15" hidden="1">
      <c r="A85" s="49"/>
      <c r="B85" s="127" t="s">
        <v>247</v>
      </c>
      <c r="C85" s="123"/>
      <c r="D85" s="124"/>
      <c r="E85" s="116" t="s">
        <v>164</v>
      </c>
      <c r="F85" s="44">
        <v>10</v>
      </c>
      <c r="G85" s="128">
        <v>180</v>
      </c>
      <c r="H85" s="57">
        <f>F85*G85</f>
        <v>1800</v>
      </c>
      <c r="I85" s="147"/>
      <c r="J85" s="364"/>
      <c r="K85" s="374"/>
      <c r="L85" s="103"/>
      <c r="M85" s="103"/>
      <c r="N85" s="103"/>
      <c r="O85" s="103"/>
    </row>
    <row r="86" spans="1:15" hidden="1">
      <c r="A86" s="49"/>
      <c r="B86" s="127" t="s">
        <v>248</v>
      </c>
      <c r="C86" s="123"/>
      <c r="D86" s="124"/>
      <c r="E86" s="116" t="s">
        <v>164</v>
      </c>
      <c r="F86" s="44">
        <v>20</v>
      </c>
      <c r="G86" s="128">
        <v>70</v>
      </c>
      <c r="H86" s="57">
        <f t="shared" ref="H86:H111" si="3">F86*G86</f>
        <v>1400</v>
      </c>
      <c r="I86" s="147"/>
      <c r="J86" s="364"/>
      <c r="K86" s="374"/>
      <c r="L86" s="103"/>
      <c r="M86" s="103"/>
      <c r="N86" s="103"/>
      <c r="O86" s="103"/>
    </row>
    <row r="87" spans="1:15" hidden="1">
      <c r="A87" s="49"/>
      <c r="B87" s="127" t="s">
        <v>249</v>
      </c>
      <c r="C87" s="123"/>
      <c r="D87" s="124"/>
      <c r="E87" s="116" t="s">
        <v>211</v>
      </c>
      <c r="F87" s="44">
        <v>50</v>
      </c>
      <c r="G87" s="128">
        <v>80</v>
      </c>
      <c r="H87" s="57">
        <f t="shared" si="3"/>
        <v>4000</v>
      </c>
      <c r="I87" s="147"/>
      <c r="J87" s="364"/>
      <c r="K87" s="374"/>
      <c r="L87" s="103"/>
      <c r="M87" s="103"/>
      <c r="N87" s="103"/>
      <c r="O87" s="103"/>
    </row>
    <row r="88" spans="1:15" hidden="1">
      <c r="A88" s="49"/>
      <c r="B88" s="127" t="s">
        <v>196</v>
      </c>
      <c r="C88" s="123"/>
      <c r="D88" s="124"/>
      <c r="E88" s="116" t="s">
        <v>164</v>
      </c>
      <c r="F88" s="44">
        <v>30</v>
      </c>
      <c r="G88" s="128">
        <v>210</v>
      </c>
      <c r="H88" s="57">
        <f t="shared" si="3"/>
        <v>6300</v>
      </c>
      <c r="I88" s="147"/>
      <c r="J88" s="364"/>
      <c r="K88" s="374"/>
      <c r="L88" s="103"/>
      <c r="M88" s="103"/>
      <c r="N88" s="103"/>
      <c r="O88" s="103"/>
    </row>
    <row r="89" spans="1:15" hidden="1">
      <c r="A89" s="49"/>
      <c r="B89" s="127" t="s">
        <v>250</v>
      </c>
      <c r="C89" s="123"/>
      <c r="D89" s="124"/>
      <c r="E89" s="116" t="s">
        <v>164</v>
      </c>
      <c r="F89" s="44">
        <v>30</v>
      </c>
      <c r="G89" s="128">
        <v>120</v>
      </c>
      <c r="H89" s="57">
        <f t="shared" si="3"/>
        <v>3600</v>
      </c>
      <c r="I89" s="147"/>
      <c r="J89" s="364"/>
      <c r="K89" s="374"/>
      <c r="L89" s="103"/>
      <c r="M89" s="103"/>
      <c r="N89" s="103"/>
      <c r="O89" s="103"/>
    </row>
    <row r="90" spans="1:15" hidden="1">
      <c r="A90" s="19"/>
      <c r="B90" s="127" t="s">
        <v>197</v>
      </c>
      <c r="C90" s="123"/>
      <c r="D90" s="124"/>
      <c r="E90" s="116" t="s">
        <v>164</v>
      </c>
      <c r="F90" s="44">
        <v>8</v>
      </c>
      <c r="G90" s="128">
        <v>2416.25</v>
      </c>
      <c r="H90" s="57">
        <f t="shared" si="3"/>
        <v>19330</v>
      </c>
      <c r="I90" s="147"/>
      <c r="J90" s="364"/>
      <c r="K90" s="374"/>
      <c r="L90" s="103"/>
      <c r="M90" s="103"/>
      <c r="N90" s="103"/>
      <c r="O90" s="103"/>
    </row>
    <row r="91" spans="1:15" hidden="1">
      <c r="A91" s="19"/>
      <c r="B91" s="127" t="s">
        <v>198</v>
      </c>
      <c r="C91" s="123"/>
      <c r="D91" s="124"/>
      <c r="E91" s="116" t="s">
        <v>164</v>
      </c>
      <c r="F91" s="44">
        <v>20</v>
      </c>
      <c r="G91" s="128">
        <v>210</v>
      </c>
      <c r="H91" s="57">
        <f t="shared" si="3"/>
        <v>4200</v>
      </c>
      <c r="I91" s="147"/>
      <c r="J91" s="364"/>
      <c r="K91" s="374"/>
      <c r="L91" s="103"/>
      <c r="M91" s="103"/>
      <c r="N91" s="103"/>
      <c r="O91" s="103"/>
    </row>
    <row r="92" spans="1:15" hidden="1">
      <c r="A92" s="19"/>
      <c r="B92" s="127" t="s">
        <v>199</v>
      </c>
      <c r="C92" s="123"/>
      <c r="D92" s="124"/>
      <c r="E92" s="116" t="s">
        <v>200</v>
      </c>
      <c r="F92" s="44">
        <v>30</v>
      </c>
      <c r="G92" s="128">
        <v>50</v>
      </c>
      <c r="H92" s="57">
        <f t="shared" si="3"/>
        <v>1500</v>
      </c>
      <c r="I92" s="147"/>
      <c r="J92" s="364"/>
      <c r="K92" s="374"/>
      <c r="L92" s="103"/>
      <c r="M92" s="103"/>
      <c r="N92" s="103"/>
      <c r="O92" s="103"/>
    </row>
    <row r="93" spans="1:15" hidden="1">
      <c r="A93" s="19"/>
      <c r="B93" s="127" t="s">
        <v>251</v>
      </c>
      <c r="C93" s="123"/>
      <c r="D93" s="124"/>
      <c r="E93" s="116" t="s">
        <v>168</v>
      </c>
      <c r="F93" s="44">
        <v>20</v>
      </c>
      <c r="G93" s="128">
        <v>60</v>
      </c>
      <c r="H93" s="57">
        <f t="shared" si="3"/>
        <v>1200</v>
      </c>
      <c r="I93" s="147"/>
      <c r="J93" s="364"/>
      <c r="K93" s="374"/>
      <c r="L93" s="103"/>
      <c r="M93" s="103"/>
      <c r="N93" s="103"/>
      <c r="O93" s="103"/>
    </row>
    <row r="94" spans="1:15" hidden="1">
      <c r="A94" s="19"/>
      <c r="B94" s="118" t="s">
        <v>252</v>
      </c>
      <c r="C94" s="51"/>
      <c r="D94" s="49"/>
      <c r="E94" s="116" t="s">
        <v>164</v>
      </c>
      <c r="F94" s="44">
        <v>30</v>
      </c>
      <c r="G94" s="128">
        <v>120</v>
      </c>
      <c r="H94" s="57">
        <f t="shared" si="3"/>
        <v>3600</v>
      </c>
      <c r="I94" s="147"/>
      <c r="J94" s="364"/>
      <c r="K94" s="374"/>
      <c r="L94" s="103"/>
      <c r="M94" s="103"/>
      <c r="N94" s="103"/>
      <c r="O94" s="103"/>
    </row>
    <row r="95" spans="1:15" hidden="1">
      <c r="A95" s="19"/>
      <c r="B95" s="118" t="s">
        <v>253</v>
      </c>
      <c r="C95" s="51"/>
      <c r="D95" s="49"/>
      <c r="E95" s="116" t="s">
        <v>164</v>
      </c>
      <c r="F95" s="44">
        <v>20</v>
      </c>
      <c r="G95" s="128">
        <v>120</v>
      </c>
      <c r="H95" s="57">
        <f t="shared" si="3"/>
        <v>2400</v>
      </c>
      <c r="I95" s="147"/>
      <c r="J95" s="364"/>
      <c r="K95" s="374"/>
      <c r="L95" s="103"/>
      <c r="M95" s="103"/>
      <c r="N95" s="103"/>
      <c r="O95" s="103"/>
    </row>
    <row r="96" spans="1:15" hidden="1">
      <c r="A96" s="19"/>
      <c r="B96" s="130" t="s">
        <v>202</v>
      </c>
      <c r="C96" s="123"/>
      <c r="D96" s="124"/>
      <c r="E96" s="116" t="s">
        <v>164</v>
      </c>
      <c r="F96" s="44">
        <v>40</v>
      </c>
      <c r="G96" s="128">
        <v>115</v>
      </c>
      <c r="H96" s="57">
        <f t="shared" si="3"/>
        <v>4600</v>
      </c>
      <c r="I96" s="147"/>
      <c r="J96" s="364"/>
      <c r="K96" s="374"/>
      <c r="L96" s="103"/>
      <c r="M96" s="103"/>
      <c r="N96" s="103"/>
      <c r="O96" s="103"/>
    </row>
    <row r="97" spans="1:15" hidden="1">
      <c r="A97" s="19"/>
      <c r="B97" s="130" t="s">
        <v>203</v>
      </c>
      <c r="C97" s="123"/>
      <c r="D97" s="124"/>
      <c r="E97" s="116" t="s">
        <v>164</v>
      </c>
      <c r="F97" s="44">
        <v>50</v>
      </c>
      <c r="G97" s="128">
        <v>20</v>
      </c>
      <c r="H97" s="57">
        <f t="shared" si="3"/>
        <v>1000</v>
      </c>
      <c r="I97" s="147"/>
      <c r="J97" s="364"/>
      <c r="K97" s="374"/>
      <c r="L97" s="103"/>
      <c r="M97" s="103"/>
      <c r="N97" s="103"/>
      <c r="O97" s="103"/>
    </row>
    <row r="98" spans="1:15" hidden="1">
      <c r="A98" s="19"/>
      <c r="B98" s="130" t="s">
        <v>204</v>
      </c>
      <c r="C98" s="123"/>
      <c r="D98" s="124"/>
      <c r="E98" s="116" t="s">
        <v>164</v>
      </c>
      <c r="F98" s="44">
        <v>50</v>
      </c>
      <c r="G98" s="128">
        <v>70</v>
      </c>
      <c r="H98" s="57">
        <f t="shared" si="3"/>
        <v>3500</v>
      </c>
      <c r="I98" s="147"/>
      <c r="J98" s="364"/>
      <c r="K98" s="374"/>
      <c r="L98" s="103"/>
      <c r="M98" s="103"/>
      <c r="N98" s="103"/>
      <c r="O98" s="103"/>
    </row>
    <row r="99" spans="1:15" hidden="1">
      <c r="A99" s="19"/>
      <c r="B99" s="130" t="s">
        <v>254</v>
      </c>
      <c r="C99" s="123"/>
      <c r="D99" s="124"/>
      <c r="E99" s="116" t="s">
        <v>164</v>
      </c>
      <c r="F99" s="44">
        <v>10</v>
      </c>
      <c r="G99" s="128">
        <v>153</v>
      </c>
      <c r="H99" s="57">
        <f t="shared" si="3"/>
        <v>1530</v>
      </c>
      <c r="I99" s="147"/>
      <c r="J99" s="364"/>
      <c r="K99" s="374"/>
      <c r="L99" s="103"/>
      <c r="M99" s="103"/>
      <c r="N99" s="103"/>
      <c r="O99" s="103"/>
    </row>
    <row r="100" spans="1:15" hidden="1">
      <c r="A100" s="19"/>
      <c r="B100" s="130" t="s">
        <v>255</v>
      </c>
      <c r="C100" s="123"/>
      <c r="D100" s="124"/>
      <c r="E100" s="116" t="s">
        <v>164</v>
      </c>
      <c r="F100" s="44">
        <v>30</v>
      </c>
      <c r="G100" s="128">
        <v>210</v>
      </c>
      <c r="H100" s="57">
        <f t="shared" si="3"/>
        <v>6300</v>
      </c>
      <c r="I100" s="147"/>
      <c r="J100" s="364"/>
      <c r="K100" s="374"/>
      <c r="L100" s="103"/>
      <c r="M100" s="103"/>
      <c r="N100" s="103"/>
      <c r="O100" s="103"/>
    </row>
    <row r="101" spans="1:15" hidden="1">
      <c r="A101" s="19"/>
      <c r="B101" s="130" t="s">
        <v>256</v>
      </c>
      <c r="C101" s="123"/>
      <c r="D101" s="124"/>
      <c r="E101" s="116" t="s">
        <v>164</v>
      </c>
      <c r="F101" s="44">
        <v>20</v>
      </c>
      <c r="G101" s="128">
        <v>80</v>
      </c>
      <c r="H101" s="57">
        <f t="shared" si="3"/>
        <v>1600</v>
      </c>
      <c r="I101" s="147"/>
      <c r="J101" s="364"/>
      <c r="K101" s="374"/>
      <c r="L101" s="103"/>
      <c r="M101" s="103"/>
      <c r="N101" s="103"/>
      <c r="O101" s="103"/>
    </row>
    <row r="102" spans="1:15" hidden="1">
      <c r="A102" s="19"/>
      <c r="B102" s="130" t="s">
        <v>205</v>
      </c>
      <c r="C102" s="123"/>
      <c r="D102" s="124"/>
      <c r="E102" s="116" t="s">
        <v>164</v>
      </c>
      <c r="F102" s="44">
        <v>60</v>
      </c>
      <c r="G102" s="128">
        <v>20</v>
      </c>
      <c r="H102" s="57">
        <f t="shared" si="3"/>
        <v>1200</v>
      </c>
      <c r="I102" s="147"/>
      <c r="J102" s="364"/>
      <c r="K102" s="374"/>
      <c r="L102" s="103"/>
      <c r="M102" s="103"/>
      <c r="N102" s="103"/>
      <c r="O102" s="103"/>
    </row>
    <row r="103" spans="1:15" hidden="1">
      <c r="A103" s="19"/>
      <c r="B103" s="130" t="s">
        <v>206</v>
      </c>
      <c r="C103" s="123"/>
      <c r="D103" s="124"/>
      <c r="E103" s="116" t="s">
        <v>164</v>
      </c>
      <c r="F103" s="44">
        <v>20</v>
      </c>
      <c r="G103" s="128">
        <v>55</v>
      </c>
      <c r="H103" s="57">
        <f t="shared" si="3"/>
        <v>1100</v>
      </c>
      <c r="I103" s="147"/>
      <c r="J103" s="364"/>
      <c r="K103" s="374"/>
      <c r="L103" s="103"/>
      <c r="M103" s="103"/>
      <c r="N103" s="103"/>
      <c r="O103" s="103"/>
    </row>
    <row r="104" spans="1:15" hidden="1">
      <c r="A104" s="19"/>
      <c r="B104" s="130" t="s">
        <v>257</v>
      </c>
      <c r="C104" s="123"/>
      <c r="D104" s="124"/>
      <c r="E104" s="116" t="s">
        <v>164</v>
      </c>
      <c r="F104" s="44">
        <v>20</v>
      </c>
      <c r="G104" s="128">
        <v>40</v>
      </c>
      <c r="H104" s="57">
        <f t="shared" si="3"/>
        <v>800</v>
      </c>
      <c r="I104" s="147"/>
      <c r="J104" s="364"/>
      <c r="K104" s="374"/>
      <c r="L104" s="103"/>
      <c r="M104" s="103"/>
      <c r="N104" s="103"/>
      <c r="O104" s="103"/>
    </row>
    <row r="105" spans="1:15" hidden="1">
      <c r="A105" s="19"/>
      <c r="B105" s="130" t="s">
        <v>207</v>
      </c>
      <c r="C105" s="123"/>
      <c r="D105" s="124"/>
      <c r="E105" s="116" t="s">
        <v>164</v>
      </c>
      <c r="F105" s="44">
        <v>20</v>
      </c>
      <c r="G105" s="128">
        <v>80</v>
      </c>
      <c r="H105" s="57">
        <f t="shared" si="3"/>
        <v>1600</v>
      </c>
      <c r="I105" s="147"/>
      <c r="J105" s="364"/>
      <c r="K105" s="374"/>
      <c r="L105" s="103"/>
      <c r="M105" s="103"/>
      <c r="N105" s="103"/>
      <c r="O105" s="103"/>
    </row>
    <row r="106" spans="1:15" hidden="1">
      <c r="A106" s="19"/>
      <c r="B106" s="130" t="s">
        <v>258</v>
      </c>
      <c r="C106" s="123"/>
      <c r="D106" s="124"/>
      <c r="E106" s="116" t="s">
        <v>164</v>
      </c>
      <c r="F106" s="44">
        <v>5</v>
      </c>
      <c r="G106" s="128">
        <v>120</v>
      </c>
      <c r="H106" s="57">
        <f t="shared" si="3"/>
        <v>600</v>
      </c>
      <c r="I106" s="147"/>
      <c r="J106" s="364"/>
      <c r="K106" s="374"/>
      <c r="L106" s="103"/>
      <c r="M106" s="103"/>
      <c r="N106" s="103"/>
      <c r="O106" s="103"/>
    </row>
    <row r="107" spans="1:15" hidden="1">
      <c r="A107" s="19"/>
      <c r="B107" s="130" t="s">
        <v>259</v>
      </c>
      <c r="C107" s="123"/>
      <c r="D107" s="124"/>
      <c r="E107" s="116" t="s">
        <v>164</v>
      </c>
      <c r="F107" s="44">
        <v>50</v>
      </c>
      <c r="G107" s="128">
        <v>150</v>
      </c>
      <c r="H107" s="57">
        <f t="shared" si="3"/>
        <v>7500</v>
      </c>
      <c r="I107" s="147"/>
      <c r="J107" s="364"/>
      <c r="K107" s="374"/>
      <c r="L107" s="103"/>
      <c r="M107" s="103"/>
      <c r="N107" s="103"/>
      <c r="O107" s="103"/>
    </row>
    <row r="108" spans="1:15" hidden="1">
      <c r="A108" s="19"/>
      <c r="B108" s="130" t="s">
        <v>260</v>
      </c>
      <c r="C108" s="123"/>
      <c r="D108" s="124"/>
      <c r="E108" s="116" t="s">
        <v>164</v>
      </c>
      <c r="F108" s="44">
        <v>20</v>
      </c>
      <c r="G108" s="128">
        <v>90</v>
      </c>
      <c r="H108" s="57">
        <f t="shared" si="3"/>
        <v>1800</v>
      </c>
      <c r="I108" s="147"/>
      <c r="J108" s="364"/>
      <c r="K108" s="374"/>
      <c r="L108" s="103"/>
      <c r="M108" s="103"/>
      <c r="N108" s="103"/>
      <c r="O108" s="103"/>
    </row>
    <row r="109" spans="1:15" hidden="1">
      <c r="A109" s="19"/>
      <c r="B109" s="130" t="s">
        <v>261</v>
      </c>
      <c r="C109" s="123"/>
      <c r="D109" s="124"/>
      <c r="E109" s="116" t="s">
        <v>164</v>
      </c>
      <c r="F109" s="44">
        <v>1</v>
      </c>
      <c r="G109" s="128">
        <v>800</v>
      </c>
      <c r="H109" s="57">
        <f t="shared" si="3"/>
        <v>800</v>
      </c>
      <c r="I109" s="147"/>
      <c r="J109" s="364"/>
      <c r="K109" s="374"/>
      <c r="L109" s="103"/>
      <c r="M109" s="103"/>
      <c r="N109" s="103"/>
      <c r="O109" s="103"/>
    </row>
    <row r="110" spans="1:15" hidden="1">
      <c r="A110" s="19"/>
      <c r="B110" s="127" t="s">
        <v>262</v>
      </c>
      <c r="C110" s="123"/>
      <c r="D110" s="124"/>
      <c r="E110" s="116" t="s">
        <v>168</v>
      </c>
      <c r="F110" s="44">
        <v>20</v>
      </c>
      <c r="G110" s="128">
        <v>150</v>
      </c>
      <c r="H110" s="57">
        <f t="shared" si="3"/>
        <v>3000</v>
      </c>
      <c r="I110" s="147"/>
      <c r="J110" s="364"/>
      <c r="K110" s="374"/>
      <c r="L110" s="103"/>
      <c r="M110" s="103"/>
      <c r="N110" s="103"/>
      <c r="O110" s="103"/>
    </row>
    <row r="111" spans="1:15" hidden="1">
      <c r="A111" s="19"/>
      <c r="B111" s="127" t="s">
        <v>263</v>
      </c>
      <c r="C111" s="123"/>
      <c r="D111" s="124"/>
      <c r="E111" s="116" t="s">
        <v>168</v>
      </c>
      <c r="F111" s="44">
        <v>80</v>
      </c>
      <c r="G111" s="128">
        <v>10</v>
      </c>
      <c r="H111" s="57">
        <f t="shared" si="3"/>
        <v>800</v>
      </c>
      <c r="I111" s="147"/>
      <c r="J111" s="364"/>
      <c r="K111" s="374"/>
      <c r="L111" s="103"/>
      <c r="M111" s="103"/>
      <c r="N111" s="103"/>
      <c r="O111" s="103"/>
    </row>
    <row r="112" spans="1:15">
      <c r="A112" s="49">
        <v>6</v>
      </c>
      <c r="B112" s="131" t="s">
        <v>208</v>
      </c>
      <c r="C112" s="148" t="s">
        <v>62</v>
      </c>
      <c r="D112" s="124">
        <v>346000</v>
      </c>
      <c r="E112" s="149"/>
      <c r="F112" s="150"/>
      <c r="G112" s="151"/>
      <c r="H112" s="132">
        <f>SUM(H113:H129)</f>
        <v>18300</v>
      </c>
      <c r="I112" s="147"/>
      <c r="J112" s="364"/>
      <c r="K112" s="374"/>
      <c r="L112" s="103"/>
      <c r="M112" s="103"/>
      <c r="N112" s="103"/>
      <c r="O112" s="103"/>
    </row>
    <row r="113" spans="1:15" hidden="1">
      <c r="A113" s="19"/>
      <c r="B113" s="130" t="s">
        <v>212</v>
      </c>
      <c r="C113" s="123"/>
      <c r="D113" s="124"/>
      <c r="E113" s="116" t="s">
        <v>211</v>
      </c>
      <c r="F113" s="44">
        <v>30</v>
      </c>
      <c r="G113" s="128">
        <v>40</v>
      </c>
      <c r="H113" s="129">
        <f>F113*G113</f>
        <v>1200</v>
      </c>
      <c r="I113" s="147"/>
      <c r="J113" s="364"/>
      <c r="K113" s="374"/>
      <c r="L113" s="103"/>
      <c r="M113" s="103"/>
      <c r="N113" s="103"/>
      <c r="O113" s="103"/>
    </row>
    <row r="114" spans="1:15" hidden="1">
      <c r="A114" s="19"/>
      <c r="B114" s="130" t="s">
        <v>213</v>
      </c>
      <c r="C114" s="123"/>
      <c r="D114" s="124"/>
      <c r="E114" s="116" t="s">
        <v>164</v>
      </c>
      <c r="F114" s="44">
        <v>20</v>
      </c>
      <c r="G114" s="128">
        <v>80</v>
      </c>
      <c r="H114" s="129">
        <f t="shared" ref="H114:H129" si="4">F114*G114</f>
        <v>1600</v>
      </c>
      <c r="I114" s="147"/>
      <c r="J114" s="364"/>
      <c r="K114" s="374"/>
      <c r="L114" s="103"/>
      <c r="M114" s="103"/>
      <c r="N114" s="103"/>
      <c r="O114" s="103"/>
    </row>
    <row r="115" spans="1:15" hidden="1">
      <c r="A115" s="19"/>
      <c r="B115" s="130" t="s">
        <v>214</v>
      </c>
      <c r="C115" s="123"/>
      <c r="D115" s="124"/>
      <c r="E115" s="116" t="s">
        <v>164</v>
      </c>
      <c r="F115" s="44">
        <v>20</v>
      </c>
      <c r="G115" s="128">
        <v>20</v>
      </c>
      <c r="H115" s="129">
        <f t="shared" si="4"/>
        <v>400</v>
      </c>
      <c r="I115" s="147"/>
      <c r="J115" s="364"/>
      <c r="K115" s="374"/>
      <c r="L115" s="103"/>
      <c r="M115" s="103"/>
      <c r="N115" s="103"/>
      <c r="O115" s="103"/>
    </row>
    <row r="116" spans="1:15" hidden="1">
      <c r="A116" s="19"/>
      <c r="B116" s="130" t="s">
        <v>215</v>
      </c>
      <c r="C116" s="123"/>
      <c r="D116" s="124"/>
      <c r="E116" s="116" t="s">
        <v>164</v>
      </c>
      <c r="F116" s="44">
        <v>1000</v>
      </c>
      <c r="G116" s="128">
        <v>3</v>
      </c>
      <c r="H116" s="129">
        <f t="shared" si="4"/>
        <v>3000</v>
      </c>
      <c r="I116" s="147"/>
      <c r="J116" s="364"/>
      <c r="K116" s="374"/>
      <c r="L116" s="103"/>
      <c r="M116" s="103"/>
      <c r="N116" s="103"/>
      <c r="O116" s="103"/>
    </row>
    <row r="117" spans="1:15" hidden="1">
      <c r="A117" s="19"/>
      <c r="B117" s="130" t="s">
        <v>216</v>
      </c>
      <c r="C117" s="123"/>
      <c r="D117" s="124"/>
      <c r="E117" s="116" t="s">
        <v>164</v>
      </c>
      <c r="F117" s="44">
        <v>10</v>
      </c>
      <c r="G117" s="128">
        <v>30</v>
      </c>
      <c r="H117" s="129">
        <f t="shared" si="4"/>
        <v>300</v>
      </c>
      <c r="I117" s="147"/>
      <c r="J117" s="364"/>
      <c r="K117" s="374"/>
      <c r="L117" s="103"/>
      <c r="M117" s="103"/>
      <c r="N117" s="103"/>
      <c r="O117" s="103"/>
    </row>
    <row r="118" spans="1:15" hidden="1">
      <c r="A118" s="19"/>
      <c r="B118" s="130" t="s">
        <v>217</v>
      </c>
      <c r="C118" s="123"/>
      <c r="D118" s="124"/>
      <c r="E118" s="116" t="s">
        <v>164</v>
      </c>
      <c r="F118" s="44">
        <v>20</v>
      </c>
      <c r="G118" s="128">
        <v>80</v>
      </c>
      <c r="H118" s="129">
        <f t="shared" si="4"/>
        <v>1600</v>
      </c>
      <c r="I118" s="147"/>
      <c r="J118" s="364"/>
      <c r="K118" s="374"/>
      <c r="L118" s="103"/>
      <c r="M118" s="103"/>
      <c r="N118" s="103"/>
      <c r="O118" s="103"/>
    </row>
    <row r="119" spans="1:15" hidden="1">
      <c r="A119" s="19"/>
      <c r="B119" s="130" t="s">
        <v>264</v>
      </c>
      <c r="C119" s="123"/>
      <c r="D119" s="124"/>
      <c r="E119" s="116" t="s">
        <v>211</v>
      </c>
      <c r="F119" s="44">
        <v>8</v>
      </c>
      <c r="G119" s="128">
        <v>300</v>
      </c>
      <c r="H119" s="129">
        <f t="shared" si="4"/>
        <v>2400</v>
      </c>
      <c r="I119" s="147"/>
      <c r="J119" s="364"/>
      <c r="K119" s="374"/>
      <c r="L119" s="103"/>
      <c r="M119" s="103"/>
      <c r="N119" s="103"/>
      <c r="O119" s="103"/>
    </row>
    <row r="120" spans="1:15" hidden="1">
      <c r="A120" s="19"/>
      <c r="B120" s="130" t="s">
        <v>218</v>
      </c>
      <c r="C120" s="123"/>
      <c r="D120" s="124"/>
      <c r="E120" s="116" t="s">
        <v>211</v>
      </c>
      <c r="F120" s="44">
        <v>20</v>
      </c>
      <c r="G120" s="128">
        <v>15</v>
      </c>
      <c r="H120" s="129">
        <f t="shared" si="4"/>
        <v>300</v>
      </c>
      <c r="I120" s="147"/>
      <c r="J120" s="364"/>
      <c r="K120" s="374"/>
      <c r="L120" s="103"/>
      <c r="M120" s="103"/>
      <c r="N120" s="103"/>
      <c r="O120" s="103"/>
    </row>
    <row r="121" spans="1:15" hidden="1">
      <c r="A121" s="19"/>
      <c r="B121" s="130" t="s">
        <v>265</v>
      </c>
      <c r="C121" s="123"/>
      <c r="D121" s="124"/>
      <c r="E121" s="116" t="s">
        <v>164</v>
      </c>
      <c r="F121" s="44">
        <v>5</v>
      </c>
      <c r="G121" s="128">
        <v>72</v>
      </c>
      <c r="H121" s="129">
        <f t="shared" si="4"/>
        <v>360</v>
      </c>
      <c r="I121" s="147"/>
      <c r="J121" s="364"/>
      <c r="K121" s="374"/>
      <c r="L121" s="103"/>
      <c r="M121" s="103"/>
      <c r="N121" s="103"/>
      <c r="O121" s="103"/>
    </row>
    <row r="122" spans="1:15" hidden="1">
      <c r="A122" s="19"/>
      <c r="B122" s="130" t="s">
        <v>266</v>
      </c>
      <c r="C122" s="123"/>
      <c r="D122" s="124"/>
      <c r="E122" s="116" t="s">
        <v>211</v>
      </c>
      <c r="F122" s="44">
        <v>10</v>
      </c>
      <c r="G122" s="128">
        <v>120</v>
      </c>
      <c r="H122" s="129">
        <f t="shared" si="4"/>
        <v>1200</v>
      </c>
      <c r="I122" s="147"/>
      <c r="J122" s="364"/>
      <c r="K122" s="374"/>
      <c r="L122" s="103"/>
      <c r="M122" s="103"/>
      <c r="N122" s="103"/>
      <c r="O122" s="103"/>
    </row>
    <row r="123" spans="1:15" hidden="1">
      <c r="A123" s="19"/>
      <c r="B123" s="130" t="s">
        <v>267</v>
      </c>
      <c r="C123" s="123"/>
      <c r="D123" s="124"/>
      <c r="E123" s="116" t="s">
        <v>164</v>
      </c>
      <c r="F123" s="44">
        <v>10</v>
      </c>
      <c r="G123" s="128">
        <v>120</v>
      </c>
      <c r="H123" s="129">
        <f t="shared" si="4"/>
        <v>1200</v>
      </c>
      <c r="I123" s="147"/>
      <c r="J123" s="364"/>
      <c r="K123" s="374"/>
      <c r="L123" s="103"/>
      <c r="M123" s="103"/>
      <c r="N123" s="103"/>
      <c r="O123" s="103"/>
    </row>
    <row r="124" spans="1:15" hidden="1">
      <c r="A124" s="19"/>
      <c r="B124" s="130" t="s">
        <v>268</v>
      </c>
      <c r="C124" s="123"/>
      <c r="D124" s="124"/>
      <c r="E124" s="116" t="s">
        <v>164</v>
      </c>
      <c r="F124" s="44">
        <v>2</v>
      </c>
      <c r="G124" s="128">
        <v>300</v>
      </c>
      <c r="H124" s="129">
        <f t="shared" si="4"/>
        <v>600</v>
      </c>
      <c r="I124" s="147"/>
      <c r="J124" s="364"/>
      <c r="K124" s="374"/>
      <c r="L124" s="103"/>
      <c r="M124" s="103"/>
      <c r="N124" s="103"/>
      <c r="O124" s="103"/>
    </row>
    <row r="125" spans="1:15" hidden="1">
      <c r="A125" s="19"/>
      <c r="B125" s="130" t="s">
        <v>269</v>
      </c>
      <c r="C125" s="123"/>
      <c r="D125" s="124"/>
      <c r="E125" s="116" t="s">
        <v>270</v>
      </c>
      <c r="F125" s="44">
        <v>10</v>
      </c>
      <c r="G125" s="128">
        <v>120</v>
      </c>
      <c r="H125" s="129">
        <f t="shared" si="4"/>
        <v>1200</v>
      </c>
      <c r="I125" s="147"/>
      <c r="J125" s="364"/>
      <c r="K125" s="374"/>
      <c r="L125" s="103"/>
      <c r="M125" s="103"/>
      <c r="N125" s="103"/>
      <c r="O125" s="103"/>
    </row>
    <row r="126" spans="1:15" hidden="1">
      <c r="A126" s="19"/>
      <c r="B126" s="130" t="s">
        <v>271</v>
      </c>
      <c r="C126" s="123"/>
      <c r="D126" s="124"/>
      <c r="E126" s="116" t="s">
        <v>164</v>
      </c>
      <c r="F126" s="44">
        <v>30</v>
      </c>
      <c r="G126" s="128">
        <v>30</v>
      </c>
      <c r="H126" s="129">
        <f t="shared" si="4"/>
        <v>900</v>
      </c>
      <c r="I126" s="147"/>
      <c r="J126" s="364"/>
      <c r="K126" s="374"/>
      <c r="L126" s="103"/>
      <c r="M126" s="103"/>
      <c r="N126" s="103"/>
      <c r="O126" s="103"/>
    </row>
    <row r="127" spans="1:15" hidden="1">
      <c r="A127" s="19"/>
      <c r="B127" s="130" t="s">
        <v>272</v>
      </c>
      <c r="C127" s="123"/>
      <c r="D127" s="124"/>
      <c r="E127" s="116" t="s">
        <v>164</v>
      </c>
      <c r="F127" s="44">
        <v>15</v>
      </c>
      <c r="G127" s="128">
        <v>20</v>
      </c>
      <c r="H127" s="129">
        <f t="shared" si="4"/>
        <v>300</v>
      </c>
      <c r="I127" s="147"/>
      <c r="J127" s="364"/>
      <c r="K127" s="374"/>
      <c r="L127" s="103"/>
      <c r="M127" s="103"/>
      <c r="N127" s="103"/>
      <c r="O127" s="103"/>
    </row>
    <row r="128" spans="1:15" hidden="1">
      <c r="A128" s="19"/>
      <c r="B128" s="130" t="s">
        <v>273</v>
      </c>
      <c r="C128" s="123"/>
      <c r="D128" s="124"/>
      <c r="E128" s="116" t="s">
        <v>164</v>
      </c>
      <c r="F128" s="44">
        <v>2</v>
      </c>
      <c r="G128" s="128">
        <v>150</v>
      </c>
      <c r="H128" s="129">
        <f t="shared" si="4"/>
        <v>300</v>
      </c>
      <c r="I128" s="147"/>
      <c r="J128" s="364"/>
      <c r="K128" s="374"/>
      <c r="L128" s="103"/>
      <c r="M128" s="103"/>
      <c r="N128" s="103"/>
      <c r="O128" s="103"/>
    </row>
    <row r="129" spans="1:15" ht="12" hidden="1" customHeight="1">
      <c r="A129" s="19"/>
      <c r="B129" s="130" t="s">
        <v>274</v>
      </c>
      <c r="C129" s="123"/>
      <c r="D129" s="124"/>
      <c r="E129" s="116" t="s">
        <v>164</v>
      </c>
      <c r="F129" s="44">
        <v>4</v>
      </c>
      <c r="G129" s="128">
        <v>360</v>
      </c>
      <c r="H129" s="129">
        <f t="shared" si="4"/>
        <v>1440</v>
      </c>
      <c r="I129" s="147"/>
      <c r="J129" s="364"/>
      <c r="K129" s="374"/>
      <c r="L129" s="103"/>
      <c r="M129" s="103"/>
      <c r="N129" s="103"/>
      <c r="O129" s="103"/>
    </row>
    <row r="130" spans="1:15">
      <c r="A130" s="49">
        <v>7</v>
      </c>
      <c r="B130" s="131" t="s">
        <v>219</v>
      </c>
      <c r="C130" s="148" t="s">
        <v>62</v>
      </c>
      <c r="D130" s="124">
        <v>346000</v>
      </c>
      <c r="E130" s="116"/>
      <c r="F130" s="44"/>
      <c r="G130" s="128"/>
      <c r="H130" s="132">
        <f>SUM(H131:H134)</f>
        <v>23469.999999998701</v>
      </c>
      <c r="I130" s="147"/>
      <c r="J130" s="364">
        <v>23470</v>
      </c>
      <c r="K130" s="374"/>
      <c r="L130" s="103"/>
      <c r="M130" s="103"/>
      <c r="N130" s="103"/>
      <c r="O130" s="103"/>
    </row>
    <row r="131" spans="1:15" hidden="1">
      <c r="A131" s="19"/>
      <c r="B131" s="130" t="s">
        <v>220</v>
      </c>
      <c r="C131" s="123"/>
      <c r="D131" s="124"/>
      <c r="E131" s="116" t="s">
        <v>164</v>
      </c>
      <c r="F131" s="44">
        <v>63</v>
      </c>
      <c r="G131" s="128">
        <v>120</v>
      </c>
      <c r="H131" s="129">
        <f>F131*G131</f>
        <v>7560</v>
      </c>
      <c r="I131" s="147"/>
      <c r="J131" s="364"/>
      <c r="K131" s="374"/>
      <c r="L131" s="103"/>
      <c r="M131" s="103"/>
      <c r="N131" s="103"/>
      <c r="O131" s="103"/>
    </row>
    <row r="132" spans="1:15" hidden="1">
      <c r="A132" s="19"/>
      <c r="B132" s="130" t="s">
        <v>222</v>
      </c>
      <c r="C132" s="123"/>
      <c r="D132" s="124"/>
      <c r="E132" s="116" t="s">
        <v>164</v>
      </c>
      <c r="F132" s="44">
        <v>63</v>
      </c>
      <c r="G132" s="128">
        <v>60</v>
      </c>
      <c r="H132" s="129">
        <f>F132*G132</f>
        <v>3780</v>
      </c>
      <c r="I132" s="147"/>
      <c r="J132" s="364"/>
      <c r="K132" s="374"/>
      <c r="L132" s="103"/>
      <c r="M132" s="103"/>
      <c r="N132" s="103"/>
      <c r="O132" s="103"/>
    </row>
    <row r="133" spans="1:15" hidden="1">
      <c r="A133" s="19"/>
      <c r="B133" s="130" t="s">
        <v>224</v>
      </c>
      <c r="C133" s="123"/>
      <c r="D133" s="124"/>
      <c r="E133" s="116" t="s">
        <v>164</v>
      </c>
      <c r="F133" s="44">
        <v>63</v>
      </c>
      <c r="G133" s="128">
        <v>70.634920634899999</v>
      </c>
      <c r="H133" s="129">
        <f>F133*G133</f>
        <v>4449.9999999987003</v>
      </c>
      <c r="I133" s="147"/>
      <c r="J133" s="364"/>
      <c r="K133" s="374"/>
      <c r="L133" s="103"/>
      <c r="M133" s="103"/>
      <c r="N133" s="103"/>
      <c r="O133" s="103"/>
    </row>
    <row r="134" spans="1:15" hidden="1">
      <c r="A134" s="19"/>
      <c r="B134" s="130" t="s">
        <v>275</v>
      </c>
      <c r="C134" s="123"/>
      <c r="D134" s="124"/>
      <c r="E134" s="116" t="s">
        <v>164</v>
      </c>
      <c r="F134" s="44">
        <v>64</v>
      </c>
      <c r="G134" s="128">
        <v>120</v>
      </c>
      <c r="H134" s="129">
        <f>F134*G134</f>
        <v>7680</v>
      </c>
      <c r="I134" s="147"/>
      <c r="J134" s="364"/>
      <c r="K134" s="374"/>
      <c r="L134" s="103"/>
      <c r="M134" s="103"/>
      <c r="N134" s="103"/>
      <c r="O134" s="103"/>
    </row>
    <row r="135" spans="1:15">
      <c r="A135" s="58"/>
      <c r="B135" s="85" t="s">
        <v>122</v>
      </c>
      <c r="C135" s="152"/>
      <c r="D135" s="86"/>
      <c r="E135" s="58"/>
      <c r="F135" s="87"/>
      <c r="G135" s="87"/>
      <c r="H135" s="153">
        <f>H32+H33+H64+H76+H84+H112+H130</f>
        <v>880525.86999999685</v>
      </c>
      <c r="I135" s="154"/>
      <c r="J135" s="364"/>
      <c r="K135" s="374"/>
      <c r="L135" s="103"/>
      <c r="M135" s="103"/>
      <c r="N135" s="103"/>
      <c r="O135" s="103"/>
    </row>
    <row r="136" spans="1:15" s="68" customFormat="1">
      <c r="A136" s="9"/>
      <c r="B136" s="155"/>
      <c r="C136" s="155"/>
      <c r="D136" s="93"/>
      <c r="E136" s="9"/>
      <c r="F136" s="94"/>
      <c r="G136" s="94"/>
      <c r="H136" s="156"/>
      <c r="I136" s="67"/>
      <c r="J136" s="387"/>
      <c r="K136" s="394"/>
    </row>
    <row r="138" spans="1:15">
      <c r="B138" s="157" t="s">
        <v>276</v>
      </c>
      <c r="H138" s="158">
        <f>H13+H26+H135+H18</f>
        <v>915525.86999999685</v>
      </c>
    </row>
  </sheetData>
  <mergeCells count="4">
    <mergeCell ref="A2:H2"/>
    <mergeCell ref="A4:H4"/>
    <mergeCell ref="A5:H5"/>
    <mergeCell ref="A6:H6"/>
  </mergeCells>
  <pageMargins left="0.70866141732283472" right="0.70866141732283472" top="0.35433070866141736" bottom="0.74803149606299213" header="0.31496062992125984" footer="0.31496062992125984"/>
  <pageSetup paperSize="9" scale="68" orientation="portrait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6"/>
  <sheetViews>
    <sheetView view="pageBreakPreview" zoomScaleNormal="100" zoomScaleSheetLayoutView="100" workbookViewId="0">
      <selection activeCell="J13" sqref="J13"/>
    </sheetView>
  </sheetViews>
  <sheetFormatPr defaultRowHeight="12.75"/>
  <cols>
    <col min="1" max="1" width="3.5703125" style="13" customWidth="1"/>
    <col min="2" max="2" width="50" style="13" customWidth="1"/>
    <col min="3" max="3" width="9.7109375" style="13" customWidth="1"/>
    <col min="4" max="4" width="10" style="13" customWidth="1"/>
    <col min="5" max="5" width="11.7109375" style="13" customWidth="1"/>
    <col min="6" max="7" width="11.85546875" style="137" customWidth="1"/>
    <col min="8" max="8" width="15.140625" style="138" customWidth="1"/>
    <col min="9" max="9" width="9.140625" style="12"/>
    <col min="10" max="10" width="10.85546875" style="12" bestFit="1" customWidth="1"/>
    <col min="11" max="11" width="9.140625" style="372"/>
    <col min="12" max="256" width="9.140625" style="13"/>
    <col min="257" max="257" width="3.5703125" style="13" customWidth="1"/>
    <col min="258" max="258" width="50" style="13" customWidth="1"/>
    <col min="259" max="259" width="9.7109375" style="13" customWidth="1"/>
    <col min="260" max="260" width="10" style="13" customWidth="1"/>
    <col min="261" max="261" width="11.7109375" style="13" customWidth="1"/>
    <col min="262" max="263" width="11.85546875" style="13" customWidth="1"/>
    <col min="264" max="264" width="15.140625" style="13" customWidth="1"/>
    <col min="265" max="265" width="9.140625" style="13"/>
    <col min="266" max="266" width="10.85546875" style="13" bestFit="1" customWidth="1"/>
    <col min="267" max="512" width="9.140625" style="13"/>
    <col min="513" max="513" width="3.5703125" style="13" customWidth="1"/>
    <col min="514" max="514" width="50" style="13" customWidth="1"/>
    <col min="515" max="515" width="9.7109375" style="13" customWidth="1"/>
    <col min="516" max="516" width="10" style="13" customWidth="1"/>
    <col min="517" max="517" width="11.7109375" style="13" customWidth="1"/>
    <col min="518" max="519" width="11.85546875" style="13" customWidth="1"/>
    <col min="520" max="520" width="15.140625" style="13" customWidth="1"/>
    <col min="521" max="521" width="9.140625" style="13"/>
    <col min="522" max="522" width="10.85546875" style="13" bestFit="1" customWidth="1"/>
    <col min="523" max="768" width="9.140625" style="13"/>
    <col min="769" max="769" width="3.5703125" style="13" customWidth="1"/>
    <col min="770" max="770" width="50" style="13" customWidth="1"/>
    <col min="771" max="771" width="9.7109375" style="13" customWidth="1"/>
    <col min="772" max="772" width="10" style="13" customWidth="1"/>
    <col min="773" max="773" width="11.7109375" style="13" customWidth="1"/>
    <col min="774" max="775" width="11.85546875" style="13" customWidth="1"/>
    <col min="776" max="776" width="15.140625" style="13" customWidth="1"/>
    <col min="777" max="777" width="9.140625" style="13"/>
    <col min="778" max="778" width="10.85546875" style="13" bestFit="1" customWidth="1"/>
    <col min="779" max="1024" width="9.140625" style="13"/>
    <col min="1025" max="1025" width="3.5703125" style="13" customWidth="1"/>
    <col min="1026" max="1026" width="50" style="13" customWidth="1"/>
    <col min="1027" max="1027" width="9.7109375" style="13" customWidth="1"/>
    <col min="1028" max="1028" width="10" style="13" customWidth="1"/>
    <col min="1029" max="1029" width="11.7109375" style="13" customWidth="1"/>
    <col min="1030" max="1031" width="11.85546875" style="13" customWidth="1"/>
    <col min="1032" max="1032" width="15.140625" style="13" customWidth="1"/>
    <col min="1033" max="1033" width="9.140625" style="13"/>
    <col min="1034" max="1034" width="10.85546875" style="13" bestFit="1" customWidth="1"/>
    <col min="1035" max="1280" width="9.140625" style="13"/>
    <col min="1281" max="1281" width="3.5703125" style="13" customWidth="1"/>
    <col min="1282" max="1282" width="50" style="13" customWidth="1"/>
    <col min="1283" max="1283" width="9.7109375" style="13" customWidth="1"/>
    <col min="1284" max="1284" width="10" style="13" customWidth="1"/>
    <col min="1285" max="1285" width="11.7109375" style="13" customWidth="1"/>
    <col min="1286" max="1287" width="11.85546875" style="13" customWidth="1"/>
    <col min="1288" max="1288" width="15.140625" style="13" customWidth="1"/>
    <col min="1289" max="1289" width="9.140625" style="13"/>
    <col min="1290" max="1290" width="10.85546875" style="13" bestFit="1" customWidth="1"/>
    <col min="1291" max="1536" width="9.140625" style="13"/>
    <col min="1537" max="1537" width="3.5703125" style="13" customWidth="1"/>
    <col min="1538" max="1538" width="50" style="13" customWidth="1"/>
    <col min="1539" max="1539" width="9.7109375" style="13" customWidth="1"/>
    <col min="1540" max="1540" width="10" style="13" customWidth="1"/>
    <col min="1541" max="1541" width="11.7109375" style="13" customWidth="1"/>
    <col min="1542" max="1543" width="11.85546875" style="13" customWidth="1"/>
    <col min="1544" max="1544" width="15.140625" style="13" customWidth="1"/>
    <col min="1545" max="1545" width="9.140625" style="13"/>
    <col min="1546" max="1546" width="10.85546875" style="13" bestFit="1" customWidth="1"/>
    <col min="1547" max="1792" width="9.140625" style="13"/>
    <col min="1793" max="1793" width="3.5703125" style="13" customWidth="1"/>
    <col min="1794" max="1794" width="50" style="13" customWidth="1"/>
    <col min="1795" max="1795" width="9.7109375" style="13" customWidth="1"/>
    <col min="1796" max="1796" width="10" style="13" customWidth="1"/>
    <col min="1797" max="1797" width="11.7109375" style="13" customWidth="1"/>
    <col min="1798" max="1799" width="11.85546875" style="13" customWidth="1"/>
    <col min="1800" max="1800" width="15.140625" style="13" customWidth="1"/>
    <col min="1801" max="1801" width="9.140625" style="13"/>
    <col min="1802" max="1802" width="10.85546875" style="13" bestFit="1" customWidth="1"/>
    <col min="1803" max="2048" width="9.140625" style="13"/>
    <col min="2049" max="2049" width="3.5703125" style="13" customWidth="1"/>
    <col min="2050" max="2050" width="50" style="13" customWidth="1"/>
    <col min="2051" max="2051" width="9.7109375" style="13" customWidth="1"/>
    <col min="2052" max="2052" width="10" style="13" customWidth="1"/>
    <col min="2053" max="2053" width="11.7109375" style="13" customWidth="1"/>
    <col min="2054" max="2055" width="11.85546875" style="13" customWidth="1"/>
    <col min="2056" max="2056" width="15.140625" style="13" customWidth="1"/>
    <col min="2057" max="2057" width="9.140625" style="13"/>
    <col min="2058" max="2058" width="10.85546875" style="13" bestFit="1" customWidth="1"/>
    <col min="2059" max="2304" width="9.140625" style="13"/>
    <col min="2305" max="2305" width="3.5703125" style="13" customWidth="1"/>
    <col min="2306" max="2306" width="50" style="13" customWidth="1"/>
    <col min="2307" max="2307" width="9.7109375" style="13" customWidth="1"/>
    <col min="2308" max="2308" width="10" style="13" customWidth="1"/>
    <col min="2309" max="2309" width="11.7109375" style="13" customWidth="1"/>
    <col min="2310" max="2311" width="11.85546875" style="13" customWidth="1"/>
    <col min="2312" max="2312" width="15.140625" style="13" customWidth="1"/>
    <col min="2313" max="2313" width="9.140625" style="13"/>
    <col min="2314" max="2314" width="10.85546875" style="13" bestFit="1" customWidth="1"/>
    <col min="2315" max="2560" width="9.140625" style="13"/>
    <col min="2561" max="2561" width="3.5703125" style="13" customWidth="1"/>
    <col min="2562" max="2562" width="50" style="13" customWidth="1"/>
    <col min="2563" max="2563" width="9.7109375" style="13" customWidth="1"/>
    <col min="2564" max="2564" width="10" style="13" customWidth="1"/>
    <col min="2565" max="2565" width="11.7109375" style="13" customWidth="1"/>
    <col min="2566" max="2567" width="11.85546875" style="13" customWidth="1"/>
    <col min="2568" max="2568" width="15.140625" style="13" customWidth="1"/>
    <col min="2569" max="2569" width="9.140625" style="13"/>
    <col min="2570" max="2570" width="10.85546875" style="13" bestFit="1" customWidth="1"/>
    <col min="2571" max="2816" width="9.140625" style="13"/>
    <col min="2817" max="2817" width="3.5703125" style="13" customWidth="1"/>
    <col min="2818" max="2818" width="50" style="13" customWidth="1"/>
    <col min="2819" max="2819" width="9.7109375" style="13" customWidth="1"/>
    <col min="2820" max="2820" width="10" style="13" customWidth="1"/>
    <col min="2821" max="2821" width="11.7109375" style="13" customWidth="1"/>
    <col min="2822" max="2823" width="11.85546875" style="13" customWidth="1"/>
    <col min="2824" max="2824" width="15.140625" style="13" customWidth="1"/>
    <col min="2825" max="2825" width="9.140625" style="13"/>
    <col min="2826" max="2826" width="10.85546875" style="13" bestFit="1" customWidth="1"/>
    <col min="2827" max="3072" width="9.140625" style="13"/>
    <col min="3073" max="3073" width="3.5703125" style="13" customWidth="1"/>
    <col min="3074" max="3074" width="50" style="13" customWidth="1"/>
    <col min="3075" max="3075" width="9.7109375" style="13" customWidth="1"/>
    <col min="3076" max="3076" width="10" style="13" customWidth="1"/>
    <col min="3077" max="3077" width="11.7109375" style="13" customWidth="1"/>
    <col min="3078" max="3079" width="11.85546875" style="13" customWidth="1"/>
    <col min="3080" max="3080" width="15.140625" style="13" customWidth="1"/>
    <col min="3081" max="3081" width="9.140625" style="13"/>
    <col min="3082" max="3082" width="10.85546875" style="13" bestFit="1" customWidth="1"/>
    <col min="3083" max="3328" width="9.140625" style="13"/>
    <col min="3329" max="3329" width="3.5703125" style="13" customWidth="1"/>
    <col min="3330" max="3330" width="50" style="13" customWidth="1"/>
    <col min="3331" max="3331" width="9.7109375" style="13" customWidth="1"/>
    <col min="3332" max="3332" width="10" style="13" customWidth="1"/>
    <col min="3333" max="3333" width="11.7109375" style="13" customWidth="1"/>
    <col min="3334" max="3335" width="11.85546875" style="13" customWidth="1"/>
    <col min="3336" max="3336" width="15.140625" style="13" customWidth="1"/>
    <col min="3337" max="3337" width="9.140625" style="13"/>
    <col min="3338" max="3338" width="10.85546875" style="13" bestFit="1" customWidth="1"/>
    <col min="3339" max="3584" width="9.140625" style="13"/>
    <col min="3585" max="3585" width="3.5703125" style="13" customWidth="1"/>
    <col min="3586" max="3586" width="50" style="13" customWidth="1"/>
    <col min="3587" max="3587" width="9.7109375" style="13" customWidth="1"/>
    <col min="3588" max="3588" width="10" style="13" customWidth="1"/>
    <col min="3589" max="3589" width="11.7109375" style="13" customWidth="1"/>
    <col min="3590" max="3591" width="11.85546875" style="13" customWidth="1"/>
    <col min="3592" max="3592" width="15.140625" style="13" customWidth="1"/>
    <col min="3593" max="3593" width="9.140625" style="13"/>
    <col min="3594" max="3594" width="10.85546875" style="13" bestFit="1" customWidth="1"/>
    <col min="3595" max="3840" width="9.140625" style="13"/>
    <col min="3841" max="3841" width="3.5703125" style="13" customWidth="1"/>
    <col min="3842" max="3842" width="50" style="13" customWidth="1"/>
    <col min="3843" max="3843" width="9.7109375" style="13" customWidth="1"/>
    <col min="3844" max="3844" width="10" style="13" customWidth="1"/>
    <col min="3845" max="3845" width="11.7109375" style="13" customWidth="1"/>
    <col min="3846" max="3847" width="11.85546875" style="13" customWidth="1"/>
    <col min="3848" max="3848" width="15.140625" style="13" customWidth="1"/>
    <col min="3849" max="3849" width="9.140625" style="13"/>
    <col min="3850" max="3850" width="10.85546875" style="13" bestFit="1" customWidth="1"/>
    <col min="3851" max="4096" width="9.140625" style="13"/>
    <col min="4097" max="4097" width="3.5703125" style="13" customWidth="1"/>
    <col min="4098" max="4098" width="50" style="13" customWidth="1"/>
    <col min="4099" max="4099" width="9.7109375" style="13" customWidth="1"/>
    <col min="4100" max="4100" width="10" style="13" customWidth="1"/>
    <col min="4101" max="4101" width="11.7109375" style="13" customWidth="1"/>
    <col min="4102" max="4103" width="11.85546875" style="13" customWidth="1"/>
    <col min="4104" max="4104" width="15.140625" style="13" customWidth="1"/>
    <col min="4105" max="4105" width="9.140625" style="13"/>
    <col min="4106" max="4106" width="10.85546875" style="13" bestFit="1" customWidth="1"/>
    <col min="4107" max="4352" width="9.140625" style="13"/>
    <col min="4353" max="4353" width="3.5703125" style="13" customWidth="1"/>
    <col min="4354" max="4354" width="50" style="13" customWidth="1"/>
    <col min="4355" max="4355" width="9.7109375" style="13" customWidth="1"/>
    <col min="4356" max="4356" width="10" style="13" customWidth="1"/>
    <col min="4357" max="4357" width="11.7109375" style="13" customWidth="1"/>
    <col min="4358" max="4359" width="11.85546875" style="13" customWidth="1"/>
    <col min="4360" max="4360" width="15.140625" style="13" customWidth="1"/>
    <col min="4361" max="4361" width="9.140625" style="13"/>
    <col min="4362" max="4362" width="10.85546875" style="13" bestFit="1" customWidth="1"/>
    <col min="4363" max="4608" width="9.140625" style="13"/>
    <col min="4609" max="4609" width="3.5703125" style="13" customWidth="1"/>
    <col min="4610" max="4610" width="50" style="13" customWidth="1"/>
    <col min="4611" max="4611" width="9.7109375" style="13" customWidth="1"/>
    <col min="4612" max="4612" width="10" style="13" customWidth="1"/>
    <col min="4613" max="4613" width="11.7109375" style="13" customWidth="1"/>
    <col min="4614" max="4615" width="11.85546875" style="13" customWidth="1"/>
    <col min="4616" max="4616" width="15.140625" style="13" customWidth="1"/>
    <col min="4617" max="4617" width="9.140625" style="13"/>
    <col min="4618" max="4618" width="10.85546875" style="13" bestFit="1" customWidth="1"/>
    <col min="4619" max="4864" width="9.140625" style="13"/>
    <col min="4865" max="4865" width="3.5703125" style="13" customWidth="1"/>
    <col min="4866" max="4866" width="50" style="13" customWidth="1"/>
    <col min="4867" max="4867" width="9.7109375" style="13" customWidth="1"/>
    <col min="4868" max="4868" width="10" style="13" customWidth="1"/>
    <col min="4869" max="4869" width="11.7109375" style="13" customWidth="1"/>
    <col min="4870" max="4871" width="11.85546875" style="13" customWidth="1"/>
    <col min="4872" max="4872" width="15.140625" style="13" customWidth="1"/>
    <col min="4873" max="4873" width="9.140625" style="13"/>
    <col min="4874" max="4874" width="10.85546875" style="13" bestFit="1" customWidth="1"/>
    <col min="4875" max="5120" width="9.140625" style="13"/>
    <col min="5121" max="5121" width="3.5703125" style="13" customWidth="1"/>
    <col min="5122" max="5122" width="50" style="13" customWidth="1"/>
    <col min="5123" max="5123" width="9.7109375" style="13" customWidth="1"/>
    <col min="5124" max="5124" width="10" style="13" customWidth="1"/>
    <col min="5125" max="5125" width="11.7109375" style="13" customWidth="1"/>
    <col min="5126" max="5127" width="11.85546875" style="13" customWidth="1"/>
    <col min="5128" max="5128" width="15.140625" style="13" customWidth="1"/>
    <col min="5129" max="5129" width="9.140625" style="13"/>
    <col min="5130" max="5130" width="10.85546875" style="13" bestFit="1" customWidth="1"/>
    <col min="5131" max="5376" width="9.140625" style="13"/>
    <col min="5377" max="5377" width="3.5703125" style="13" customWidth="1"/>
    <col min="5378" max="5378" width="50" style="13" customWidth="1"/>
    <col min="5379" max="5379" width="9.7109375" style="13" customWidth="1"/>
    <col min="5380" max="5380" width="10" style="13" customWidth="1"/>
    <col min="5381" max="5381" width="11.7109375" style="13" customWidth="1"/>
    <col min="5382" max="5383" width="11.85546875" style="13" customWidth="1"/>
    <col min="5384" max="5384" width="15.140625" style="13" customWidth="1"/>
    <col min="5385" max="5385" width="9.140625" style="13"/>
    <col min="5386" max="5386" width="10.85546875" style="13" bestFit="1" customWidth="1"/>
    <col min="5387" max="5632" width="9.140625" style="13"/>
    <col min="5633" max="5633" width="3.5703125" style="13" customWidth="1"/>
    <col min="5634" max="5634" width="50" style="13" customWidth="1"/>
    <col min="5635" max="5635" width="9.7109375" style="13" customWidth="1"/>
    <col min="5636" max="5636" width="10" style="13" customWidth="1"/>
    <col min="5637" max="5637" width="11.7109375" style="13" customWidth="1"/>
    <col min="5638" max="5639" width="11.85546875" style="13" customWidth="1"/>
    <col min="5640" max="5640" width="15.140625" style="13" customWidth="1"/>
    <col min="5641" max="5641" width="9.140625" style="13"/>
    <col min="5642" max="5642" width="10.85546875" style="13" bestFit="1" customWidth="1"/>
    <col min="5643" max="5888" width="9.140625" style="13"/>
    <col min="5889" max="5889" width="3.5703125" style="13" customWidth="1"/>
    <col min="5890" max="5890" width="50" style="13" customWidth="1"/>
    <col min="5891" max="5891" width="9.7109375" style="13" customWidth="1"/>
    <col min="5892" max="5892" width="10" style="13" customWidth="1"/>
    <col min="5893" max="5893" width="11.7109375" style="13" customWidth="1"/>
    <col min="5894" max="5895" width="11.85546875" style="13" customWidth="1"/>
    <col min="5896" max="5896" width="15.140625" style="13" customWidth="1"/>
    <col min="5897" max="5897" width="9.140625" style="13"/>
    <col min="5898" max="5898" width="10.85546875" style="13" bestFit="1" customWidth="1"/>
    <col min="5899" max="6144" width="9.140625" style="13"/>
    <col min="6145" max="6145" width="3.5703125" style="13" customWidth="1"/>
    <col min="6146" max="6146" width="50" style="13" customWidth="1"/>
    <col min="6147" max="6147" width="9.7109375" style="13" customWidth="1"/>
    <col min="6148" max="6148" width="10" style="13" customWidth="1"/>
    <col min="6149" max="6149" width="11.7109375" style="13" customWidth="1"/>
    <col min="6150" max="6151" width="11.85546875" style="13" customWidth="1"/>
    <col min="6152" max="6152" width="15.140625" style="13" customWidth="1"/>
    <col min="6153" max="6153" width="9.140625" style="13"/>
    <col min="6154" max="6154" width="10.85546875" style="13" bestFit="1" customWidth="1"/>
    <col min="6155" max="6400" width="9.140625" style="13"/>
    <col min="6401" max="6401" width="3.5703125" style="13" customWidth="1"/>
    <col min="6402" max="6402" width="50" style="13" customWidth="1"/>
    <col min="6403" max="6403" width="9.7109375" style="13" customWidth="1"/>
    <col min="6404" max="6404" width="10" style="13" customWidth="1"/>
    <col min="6405" max="6405" width="11.7109375" style="13" customWidth="1"/>
    <col min="6406" max="6407" width="11.85546875" style="13" customWidth="1"/>
    <col min="6408" max="6408" width="15.140625" style="13" customWidth="1"/>
    <col min="6409" max="6409" width="9.140625" style="13"/>
    <col min="6410" max="6410" width="10.85546875" style="13" bestFit="1" customWidth="1"/>
    <col min="6411" max="6656" width="9.140625" style="13"/>
    <col min="6657" max="6657" width="3.5703125" style="13" customWidth="1"/>
    <col min="6658" max="6658" width="50" style="13" customWidth="1"/>
    <col min="6659" max="6659" width="9.7109375" style="13" customWidth="1"/>
    <col min="6660" max="6660" width="10" style="13" customWidth="1"/>
    <col min="6661" max="6661" width="11.7109375" style="13" customWidth="1"/>
    <col min="6662" max="6663" width="11.85546875" style="13" customWidth="1"/>
    <col min="6664" max="6664" width="15.140625" style="13" customWidth="1"/>
    <col min="6665" max="6665" width="9.140625" style="13"/>
    <col min="6666" max="6666" width="10.85546875" style="13" bestFit="1" customWidth="1"/>
    <col min="6667" max="6912" width="9.140625" style="13"/>
    <col min="6913" max="6913" width="3.5703125" style="13" customWidth="1"/>
    <col min="6914" max="6914" width="50" style="13" customWidth="1"/>
    <col min="6915" max="6915" width="9.7109375" style="13" customWidth="1"/>
    <col min="6916" max="6916" width="10" style="13" customWidth="1"/>
    <col min="6917" max="6917" width="11.7109375" style="13" customWidth="1"/>
    <col min="6918" max="6919" width="11.85546875" style="13" customWidth="1"/>
    <col min="6920" max="6920" width="15.140625" style="13" customWidth="1"/>
    <col min="6921" max="6921" width="9.140625" style="13"/>
    <col min="6922" max="6922" width="10.85546875" style="13" bestFit="1" customWidth="1"/>
    <col min="6923" max="7168" width="9.140625" style="13"/>
    <col min="7169" max="7169" width="3.5703125" style="13" customWidth="1"/>
    <col min="7170" max="7170" width="50" style="13" customWidth="1"/>
    <col min="7171" max="7171" width="9.7109375" style="13" customWidth="1"/>
    <col min="7172" max="7172" width="10" style="13" customWidth="1"/>
    <col min="7173" max="7173" width="11.7109375" style="13" customWidth="1"/>
    <col min="7174" max="7175" width="11.85546875" style="13" customWidth="1"/>
    <col min="7176" max="7176" width="15.140625" style="13" customWidth="1"/>
    <col min="7177" max="7177" width="9.140625" style="13"/>
    <col min="7178" max="7178" width="10.85546875" style="13" bestFit="1" customWidth="1"/>
    <col min="7179" max="7424" width="9.140625" style="13"/>
    <col min="7425" max="7425" width="3.5703125" style="13" customWidth="1"/>
    <col min="7426" max="7426" width="50" style="13" customWidth="1"/>
    <col min="7427" max="7427" width="9.7109375" style="13" customWidth="1"/>
    <col min="7428" max="7428" width="10" style="13" customWidth="1"/>
    <col min="7429" max="7429" width="11.7109375" style="13" customWidth="1"/>
    <col min="7430" max="7431" width="11.85546875" style="13" customWidth="1"/>
    <col min="7432" max="7432" width="15.140625" style="13" customWidth="1"/>
    <col min="7433" max="7433" width="9.140625" style="13"/>
    <col min="7434" max="7434" width="10.85546875" style="13" bestFit="1" customWidth="1"/>
    <col min="7435" max="7680" width="9.140625" style="13"/>
    <col min="7681" max="7681" width="3.5703125" style="13" customWidth="1"/>
    <col min="7682" max="7682" width="50" style="13" customWidth="1"/>
    <col min="7683" max="7683" width="9.7109375" style="13" customWidth="1"/>
    <col min="7684" max="7684" width="10" style="13" customWidth="1"/>
    <col min="7685" max="7685" width="11.7109375" style="13" customWidth="1"/>
    <col min="7686" max="7687" width="11.85546875" style="13" customWidth="1"/>
    <col min="7688" max="7688" width="15.140625" style="13" customWidth="1"/>
    <col min="7689" max="7689" width="9.140625" style="13"/>
    <col min="7690" max="7690" width="10.85546875" style="13" bestFit="1" customWidth="1"/>
    <col min="7691" max="7936" width="9.140625" style="13"/>
    <col min="7937" max="7937" width="3.5703125" style="13" customWidth="1"/>
    <col min="7938" max="7938" width="50" style="13" customWidth="1"/>
    <col min="7939" max="7939" width="9.7109375" style="13" customWidth="1"/>
    <col min="7940" max="7940" width="10" style="13" customWidth="1"/>
    <col min="7941" max="7941" width="11.7109375" style="13" customWidth="1"/>
    <col min="7942" max="7943" width="11.85546875" style="13" customWidth="1"/>
    <col min="7944" max="7944" width="15.140625" style="13" customWidth="1"/>
    <col min="7945" max="7945" width="9.140625" style="13"/>
    <col min="7946" max="7946" width="10.85546875" style="13" bestFit="1" customWidth="1"/>
    <col min="7947" max="8192" width="9.140625" style="13"/>
    <col min="8193" max="8193" width="3.5703125" style="13" customWidth="1"/>
    <col min="8194" max="8194" width="50" style="13" customWidth="1"/>
    <col min="8195" max="8195" width="9.7109375" style="13" customWidth="1"/>
    <col min="8196" max="8196" width="10" style="13" customWidth="1"/>
    <col min="8197" max="8197" width="11.7109375" style="13" customWidth="1"/>
    <col min="8198" max="8199" width="11.85546875" style="13" customWidth="1"/>
    <col min="8200" max="8200" width="15.140625" style="13" customWidth="1"/>
    <col min="8201" max="8201" width="9.140625" style="13"/>
    <col min="8202" max="8202" width="10.85546875" style="13" bestFit="1" customWidth="1"/>
    <col min="8203" max="8448" width="9.140625" style="13"/>
    <col min="8449" max="8449" width="3.5703125" style="13" customWidth="1"/>
    <col min="8450" max="8450" width="50" style="13" customWidth="1"/>
    <col min="8451" max="8451" width="9.7109375" style="13" customWidth="1"/>
    <col min="8452" max="8452" width="10" style="13" customWidth="1"/>
    <col min="8453" max="8453" width="11.7109375" style="13" customWidth="1"/>
    <col min="8454" max="8455" width="11.85546875" style="13" customWidth="1"/>
    <col min="8456" max="8456" width="15.140625" style="13" customWidth="1"/>
    <col min="8457" max="8457" width="9.140625" style="13"/>
    <col min="8458" max="8458" width="10.85546875" style="13" bestFit="1" customWidth="1"/>
    <col min="8459" max="8704" width="9.140625" style="13"/>
    <col min="8705" max="8705" width="3.5703125" style="13" customWidth="1"/>
    <col min="8706" max="8706" width="50" style="13" customWidth="1"/>
    <col min="8707" max="8707" width="9.7109375" style="13" customWidth="1"/>
    <col min="8708" max="8708" width="10" style="13" customWidth="1"/>
    <col min="8709" max="8709" width="11.7109375" style="13" customWidth="1"/>
    <col min="8710" max="8711" width="11.85546875" style="13" customWidth="1"/>
    <col min="8712" max="8712" width="15.140625" style="13" customWidth="1"/>
    <col min="8713" max="8713" width="9.140625" style="13"/>
    <col min="8714" max="8714" width="10.85546875" style="13" bestFit="1" customWidth="1"/>
    <col min="8715" max="8960" width="9.140625" style="13"/>
    <col min="8961" max="8961" width="3.5703125" style="13" customWidth="1"/>
    <col min="8962" max="8962" width="50" style="13" customWidth="1"/>
    <col min="8963" max="8963" width="9.7109375" style="13" customWidth="1"/>
    <col min="8964" max="8964" width="10" style="13" customWidth="1"/>
    <col min="8965" max="8965" width="11.7109375" style="13" customWidth="1"/>
    <col min="8966" max="8967" width="11.85546875" style="13" customWidth="1"/>
    <col min="8968" max="8968" width="15.140625" style="13" customWidth="1"/>
    <col min="8969" max="8969" width="9.140625" style="13"/>
    <col min="8970" max="8970" width="10.85546875" style="13" bestFit="1" customWidth="1"/>
    <col min="8971" max="9216" width="9.140625" style="13"/>
    <col min="9217" max="9217" width="3.5703125" style="13" customWidth="1"/>
    <col min="9218" max="9218" width="50" style="13" customWidth="1"/>
    <col min="9219" max="9219" width="9.7109375" style="13" customWidth="1"/>
    <col min="9220" max="9220" width="10" style="13" customWidth="1"/>
    <col min="9221" max="9221" width="11.7109375" style="13" customWidth="1"/>
    <col min="9222" max="9223" width="11.85546875" style="13" customWidth="1"/>
    <col min="9224" max="9224" width="15.140625" style="13" customWidth="1"/>
    <col min="9225" max="9225" width="9.140625" style="13"/>
    <col min="9226" max="9226" width="10.85546875" style="13" bestFit="1" customWidth="1"/>
    <col min="9227" max="9472" width="9.140625" style="13"/>
    <col min="9473" max="9473" width="3.5703125" style="13" customWidth="1"/>
    <col min="9474" max="9474" width="50" style="13" customWidth="1"/>
    <col min="9475" max="9475" width="9.7109375" style="13" customWidth="1"/>
    <col min="9476" max="9476" width="10" style="13" customWidth="1"/>
    <col min="9477" max="9477" width="11.7109375" style="13" customWidth="1"/>
    <col min="9478" max="9479" width="11.85546875" style="13" customWidth="1"/>
    <col min="9480" max="9480" width="15.140625" style="13" customWidth="1"/>
    <col min="9481" max="9481" width="9.140625" style="13"/>
    <col min="9482" max="9482" width="10.85546875" style="13" bestFit="1" customWidth="1"/>
    <col min="9483" max="9728" width="9.140625" style="13"/>
    <col min="9729" max="9729" width="3.5703125" style="13" customWidth="1"/>
    <col min="9730" max="9730" width="50" style="13" customWidth="1"/>
    <col min="9731" max="9731" width="9.7109375" style="13" customWidth="1"/>
    <col min="9732" max="9732" width="10" style="13" customWidth="1"/>
    <col min="9733" max="9733" width="11.7109375" style="13" customWidth="1"/>
    <col min="9734" max="9735" width="11.85546875" style="13" customWidth="1"/>
    <col min="9736" max="9736" width="15.140625" style="13" customWidth="1"/>
    <col min="9737" max="9737" width="9.140625" style="13"/>
    <col min="9738" max="9738" width="10.85546875" style="13" bestFit="1" customWidth="1"/>
    <col min="9739" max="9984" width="9.140625" style="13"/>
    <col min="9985" max="9985" width="3.5703125" style="13" customWidth="1"/>
    <col min="9986" max="9986" width="50" style="13" customWidth="1"/>
    <col min="9987" max="9987" width="9.7109375" style="13" customWidth="1"/>
    <col min="9988" max="9988" width="10" style="13" customWidth="1"/>
    <col min="9989" max="9989" width="11.7109375" style="13" customWidth="1"/>
    <col min="9990" max="9991" width="11.85546875" style="13" customWidth="1"/>
    <col min="9992" max="9992" width="15.140625" style="13" customWidth="1"/>
    <col min="9993" max="9993" width="9.140625" style="13"/>
    <col min="9994" max="9994" width="10.85546875" style="13" bestFit="1" customWidth="1"/>
    <col min="9995" max="10240" width="9.140625" style="13"/>
    <col min="10241" max="10241" width="3.5703125" style="13" customWidth="1"/>
    <col min="10242" max="10242" width="50" style="13" customWidth="1"/>
    <col min="10243" max="10243" width="9.7109375" style="13" customWidth="1"/>
    <col min="10244" max="10244" width="10" style="13" customWidth="1"/>
    <col min="10245" max="10245" width="11.7109375" style="13" customWidth="1"/>
    <col min="10246" max="10247" width="11.85546875" style="13" customWidth="1"/>
    <col min="10248" max="10248" width="15.140625" style="13" customWidth="1"/>
    <col min="10249" max="10249" width="9.140625" style="13"/>
    <col min="10250" max="10250" width="10.85546875" style="13" bestFit="1" customWidth="1"/>
    <col min="10251" max="10496" width="9.140625" style="13"/>
    <col min="10497" max="10497" width="3.5703125" style="13" customWidth="1"/>
    <col min="10498" max="10498" width="50" style="13" customWidth="1"/>
    <col min="10499" max="10499" width="9.7109375" style="13" customWidth="1"/>
    <col min="10500" max="10500" width="10" style="13" customWidth="1"/>
    <col min="10501" max="10501" width="11.7109375" style="13" customWidth="1"/>
    <col min="10502" max="10503" width="11.85546875" style="13" customWidth="1"/>
    <col min="10504" max="10504" width="15.140625" style="13" customWidth="1"/>
    <col min="10505" max="10505" width="9.140625" style="13"/>
    <col min="10506" max="10506" width="10.85546875" style="13" bestFit="1" customWidth="1"/>
    <col min="10507" max="10752" width="9.140625" style="13"/>
    <col min="10753" max="10753" width="3.5703125" style="13" customWidth="1"/>
    <col min="10754" max="10754" width="50" style="13" customWidth="1"/>
    <col min="10755" max="10755" width="9.7109375" style="13" customWidth="1"/>
    <col min="10756" max="10756" width="10" style="13" customWidth="1"/>
    <col min="10757" max="10757" width="11.7109375" style="13" customWidth="1"/>
    <col min="10758" max="10759" width="11.85546875" style="13" customWidth="1"/>
    <col min="10760" max="10760" width="15.140625" style="13" customWidth="1"/>
    <col min="10761" max="10761" width="9.140625" style="13"/>
    <col min="10762" max="10762" width="10.85546875" style="13" bestFit="1" customWidth="1"/>
    <col min="10763" max="11008" width="9.140625" style="13"/>
    <col min="11009" max="11009" width="3.5703125" style="13" customWidth="1"/>
    <col min="11010" max="11010" width="50" style="13" customWidth="1"/>
    <col min="11011" max="11011" width="9.7109375" style="13" customWidth="1"/>
    <col min="11012" max="11012" width="10" style="13" customWidth="1"/>
    <col min="11013" max="11013" width="11.7109375" style="13" customWidth="1"/>
    <col min="11014" max="11015" width="11.85546875" style="13" customWidth="1"/>
    <col min="11016" max="11016" width="15.140625" style="13" customWidth="1"/>
    <col min="11017" max="11017" width="9.140625" style="13"/>
    <col min="11018" max="11018" width="10.85546875" style="13" bestFit="1" customWidth="1"/>
    <col min="11019" max="11264" width="9.140625" style="13"/>
    <col min="11265" max="11265" width="3.5703125" style="13" customWidth="1"/>
    <col min="11266" max="11266" width="50" style="13" customWidth="1"/>
    <col min="11267" max="11267" width="9.7109375" style="13" customWidth="1"/>
    <col min="11268" max="11268" width="10" style="13" customWidth="1"/>
    <col min="11269" max="11269" width="11.7109375" style="13" customWidth="1"/>
    <col min="11270" max="11271" width="11.85546875" style="13" customWidth="1"/>
    <col min="11272" max="11272" width="15.140625" style="13" customWidth="1"/>
    <col min="11273" max="11273" width="9.140625" style="13"/>
    <col min="11274" max="11274" width="10.85546875" style="13" bestFit="1" customWidth="1"/>
    <col min="11275" max="11520" width="9.140625" style="13"/>
    <col min="11521" max="11521" width="3.5703125" style="13" customWidth="1"/>
    <col min="11522" max="11522" width="50" style="13" customWidth="1"/>
    <col min="11523" max="11523" width="9.7109375" style="13" customWidth="1"/>
    <col min="11524" max="11524" width="10" style="13" customWidth="1"/>
    <col min="11525" max="11525" width="11.7109375" style="13" customWidth="1"/>
    <col min="11526" max="11527" width="11.85546875" style="13" customWidth="1"/>
    <col min="11528" max="11528" width="15.140625" style="13" customWidth="1"/>
    <col min="11529" max="11529" width="9.140625" style="13"/>
    <col min="11530" max="11530" width="10.85546875" style="13" bestFit="1" customWidth="1"/>
    <col min="11531" max="11776" width="9.140625" style="13"/>
    <col min="11777" max="11777" width="3.5703125" style="13" customWidth="1"/>
    <col min="11778" max="11778" width="50" style="13" customWidth="1"/>
    <col min="11779" max="11779" width="9.7109375" style="13" customWidth="1"/>
    <col min="11780" max="11780" width="10" style="13" customWidth="1"/>
    <col min="11781" max="11781" width="11.7109375" style="13" customWidth="1"/>
    <col min="11782" max="11783" width="11.85546875" style="13" customWidth="1"/>
    <col min="11784" max="11784" width="15.140625" style="13" customWidth="1"/>
    <col min="11785" max="11785" width="9.140625" style="13"/>
    <col min="11786" max="11786" width="10.85546875" style="13" bestFit="1" customWidth="1"/>
    <col min="11787" max="12032" width="9.140625" style="13"/>
    <col min="12033" max="12033" width="3.5703125" style="13" customWidth="1"/>
    <col min="12034" max="12034" width="50" style="13" customWidth="1"/>
    <col min="12035" max="12035" width="9.7109375" style="13" customWidth="1"/>
    <col min="12036" max="12036" width="10" style="13" customWidth="1"/>
    <col min="12037" max="12037" width="11.7109375" style="13" customWidth="1"/>
    <col min="12038" max="12039" width="11.85546875" style="13" customWidth="1"/>
    <col min="12040" max="12040" width="15.140625" style="13" customWidth="1"/>
    <col min="12041" max="12041" width="9.140625" style="13"/>
    <col min="12042" max="12042" width="10.85546875" style="13" bestFit="1" customWidth="1"/>
    <col min="12043" max="12288" width="9.140625" style="13"/>
    <col min="12289" max="12289" width="3.5703125" style="13" customWidth="1"/>
    <col min="12290" max="12290" width="50" style="13" customWidth="1"/>
    <col min="12291" max="12291" width="9.7109375" style="13" customWidth="1"/>
    <col min="12292" max="12292" width="10" style="13" customWidth="1"/>
    <col min="12293" max="12293" width="11.7109375" style="13" customWidth="1"/>
    <col min="12294" max="12295" width="11.85546875" style="13" customWidth="1"/>
    <col min="12296" max="12296" width="15.140625" style="13" customWidth="1"/>
    <col min="12297" max="12297" width="9.140625" style="13"/>
    <col min="12298" max="12298" width="10.85546875" style="13" bestFit="1" customWidth="1"/>
    <col min="12299" max="12544" width="9.140625" style="13"/>
    <col min="12545" max="12545" width="3.5703125" style="13" customWidth="1"/>
    <col min="12546" max="12546" width="50" style="13" customWidth="1"/>
    <col min="12547" max="12547" width="9.7109375" style="13" customWidth="1"/>
    <col min="12548" max="12548" width="10" style="13" customWidth="1"/>
    <col min="12549" max="12549" width="11.7109375" style="13" customWidth="1"/>
    <col min="12550" max="12551" width="11.85546875" style="13" customWidth="1"/>
    <col min="12552" max="12552" width="15.140625" style="13" customWidth="1"/>
    <col min="12553" max="12553" width="9.140625" style="13"/>
    <col min="12554" max="12554" width="10.85546875" style="13" bestFit="1" customWidth="1"/>
    <col min="12555" max="12800" width="9.140625" style="13"/>
    <col min="12801" max="12801" width="3.5703125" style="13" customWidth="1"/>
    <col min="12802" max="12802" width="50" style="13" customWidth="1"/>
    <col min="12803" max="12803" width="9.7109375" style="13" customWidth="1"/>
    <col min="12804" max="12804" width="10" style="13" customWidth="1"/>
    <col min="12805" max="12805" width="11.7109375" style="13" customWidth="1"/>
    <col min="12806" max="12807" width="11.85546875" style="13" customWidth="1"/>
    <col min="12808" max="12808" width="15.140625" style="13" customWidth="1"/>
    <col min="12809" max="12809" width="9.140625" style="13"/>
    <col min="12810" max="12810" width="10.85546875" style="13" bestFit="1" customWidth="1"/>
    <col min="12811" max="13056" width="9.140625" style="13"/>
    <col min="13057" max="13057" width="3.5703125" style="13" customWidth="1"/>
    <col min="13058" max="13058" width="50" style="13" customWidth="1"/>
    <col min="13059" max="13059" width="9.7109375" style="13" customWidth="1"/>
    <col min="13060" max="13060" width="10" style="13" customWidth="1"/>
    <col min="13061" max="13061" width="11.7109375" style="13" customWidth="1"/>
    <col min="13062" max="13063" width="11.85546875" style="13" customWidth="1"/>
    <col min="13064" max="13064" width="15.140625" style="13" customWidth="1"/>
    <col min="13065" max="13065" width="9.140625" style="13"/>
    <col min="13066" max="13066" width="10.85546875" style="13" bestFit="1" customWidth="1"/>
    <col min="13067" max="13312" width="9.140625" style="13"/>
    <col min="13313" max="13313" width="3.5703125" style="13" customWidth="1"/>
    <col min="13314" max="13314" width="50" style="13" customWidth="1"/>
    <col min="13315" max="13315" width="9.7109375" style="13" customWidth="1"/>
    <col min="13316" max="13316" width="10" style="13" customWidth="1"/>
    <col min="13317" max="13317" width="11.7109375" style="13" customWidth="1"/>
    <col min="13318" max="13319" width="11.85546875" style="13" customWidth="1"/>
    <col min="13320" max="13320" width="15.140625" style="13" customWidth="1"/>
    <col min="13321" max="13321" width="9.140625" style="13"/>
    <col min="13322" max="13322" width="10.85546875" style="13" bestFit="1" customWidth="1"/>
    <col min="13323" max="13568" width="9.140625" style="13"/>
    <col min="13569" max="13569" width="3.5703125" style="13" customWidth="1"/>
    <col min="13570" max="13570" width="50" style="13" customWidth="1"/>
    <col min="13571" max="13571" width="9.7109375" style="13" customWidth="1"/>
    <col min="13572" max="13572" width="10" style="13" customWidth="1"/>
    <col min="13573" max="13573" width="11.7109375" style="13" customWidth="1"/>
    <col min="13574" max="13575" width="11.85546875" style="13" customWidth="1"/>
    <col min="13576" max="13576" width="15.140625" style="13" customWidth="1"/>
    <col min="13577" max="13577" width="9.140625" style="13"/>
    <col min="13578" max="13578" width="10.85546875" style="13" bestFit="1" customWidth="1"/>
    <col min="13579" max="13824" width="9.140625" style="13"/>
    <col min="13825" max="13825" width="3.5703125" style="13" customWidth="1"/>
    <col min="13826" max="13826" width="50" style="13" customWidth="1"/>
    <col min="13827" max="13827" width="9.7109375" style="13" customWidth="1"/>
    <col min="13828" max="13828" width="10" style="13" customWidth="1"/>
    <col min="13829" max="13829" width="11.7109375" style="13" customWidth="1"/>
    <col min="13830" max="13831" width="11.85546875" style="13" customWidth="1"/>
    <col min="13832" max="13832" width="15.140625" style="13" customWidth="1"/>
    <col min="13833" max="13833" width="9.140625" style="13"/>
    <col min="13834" max="13834" width="10.85546875" style="13" bestFit="1" customWidth="1"/>
    <col min="13835" max="14080" width="9.140625" style="13"/>
    <col min="14081" max="14081" width="3.5703125" style="13" customWidth="1"/>
    <col min="14082" max="14082" width="50" style="13" customWidth="1"/>
    <col min="14083" max="14083" width="9.7109375" style="13" customWidth="1"/>
    <col min="14084" max="14084" width="10" style="13" customWidth="1"/>
    <col min="14085" max="14085" width="11.7109375" style="13" customWidth="1"/>
    <col min="14086" max="14087" width="11.85546875" style="13" customWidth="1"/>
    <col min="14088" max="14088" width="15.140625" style="13" customWidth="1"/>
    <col min="14089" max="14089" width="9.140625" style="13"/>
    <col min="14090" max="14090" width="10.85546875" style="13" bestFit="1" customWidth="1"/>
    <col min="14091" max="14336" width="9.140625" style="13"/>
    <col min="14337" max="14337" width="3.5703125" style="13" customWidth="1"/>
    <col min="14338" max="14338" width="50" style="13" customWidth="1"/>
    <col min="14339" max="14339" width="9.7109375" style="13" customWidth="1"/>
    <col min="14340" max="14340" width="10" style="13" customWidth="1"/>
    <col min="14341" max="14341" width="11.7109375" style="13" customWidth="1"/>
    <col min="14342" max="14343" width="11.85546875" style="13" customWidth="1"/>
    <col min="14344" max="14344" width="15.140625" style="13" customWidth="1"/>
    <col min="14345" max="14345" width="9.140625" style="13"/>
    <col min="14346" max="14346" width="10.85546875" style="13" bestFit="1" customWidth="1"/>
    <col min="14347" max="14592" width="9.140625" style="13"/>
    <col min="14593" max="14593" width="3.5703125" style="13" customWidth="1"/>
    <col min="14594" max="14594" width="50" style="13" customWidth="1"/>
    <col min="14595" max="14595" width="9.7109375" style="13" customWidth="1"/>
    <col min="14596" max="14596" width="10" style="13" customWidth="1"/>
    <col min="14597" max="14597" width="11.7109375" style="13" customWidth="1"/>
    <col min="14598" max="14599" width="11.85546875" style="13" customWidth="1"/>
    <col min="14600" max="14600" width="15.140625" style="13" customWidth="1"/>
    <col min="14601" max="14601" width="9.140625" style="13"/>
    <col min="14602" max="14602" width="10.85546875" style="13" bestFit="1" customWidth="1"/>
    <col min="14603" max="14848" width="9.140625" style="13"/>
    <col min="14849" max="14849" width="3.5703125" style="13" customWidth="1"/>
    <col min="14850" max="14850" width="50" style="13" customWidth="1"/>
    <col min="14851" max="14851" width="9.7109375" style="13" customWidth="1"/>
    <col min="14852" max="14852" width="10" style="13" customWidth="1"/>
    <col min="14853" max="14853" width="11.7109375" style="13" customWidth="1"/>
    <col min="14854" max="14855" width="11.85546875" style="13" customWidth="1"/>
    <col min="14856" max="14856" width="15.140625" style="13" customWidth="1"/>
    <col min="14857" max="14857" width="9.140625" style="13"/>
    <col min="14858" max="14858" width="10.85546875" style="13" bestFit="1" customWidth="1"/>
    <col min="14859" max="15104" width="9.140625" style="13"/>
    <col min="15105" max="15105" width="3.5703125" style="13" customWidth="1"/>
    <col min="15106" max="15106" width="50" style="13" customWidth="1"/>
    <col min="15107" max="15107" width="9.7109375" style="13" customWidth="1"/>
    <col min="15108" max="15108" width="10" style="13" customWidth="1"/>
    <col min="15109" max="15109" width="11.7109375" style="13" customWidth="1"/>
    <col min="15110" max="15111" width="11.85546875" style="13" customWidth="1"/>
    <col min="15112" max="15112" width="15.140625" style="13" customWidth="1"/>
    <col min="15113" max="15113" width="9.140625" style="13"/>
    <col min="15114" max="15114" width="10.85546875" style="13" bestFit="1" customWidth="1"/>
    <col min="15115" max="15360" width="9.140625" style="13"/>
    <col min="15361" max="15361" width="3.5703125" style="13" customWidth="1"/>
    <col min="15362" max="15362" width="50" style="13" customWidth="1"/>
    <col min="15363" max="15363" width="9.7109375" style="13" customWidth="1"/>
    <col min="15364" max="15364" width="10" style="13" customWidth="1"/>
    <col min="15365" max="15365" width="11.7109375" style="13" customWidth="1"/>
    <col min="15366" max="15367" width="11.85546875" style="13" customWidth="1"/>
    <col min="15368" max="15368" width="15.140625" style="13" customWidth="1"/>
    <col min="15369" max="15369" width="9.140625" style="13"/>
    <col min="15370" max="15370" width="10.85546875" style="13" bestFit="1" customWidth="1"/>
    <col min="15371" max="15616" width="9.140625" style="13"/>
    <col min="15617" max="15617" width="3.5703125" style="13" customWidth="1"/>
    <col min="15618" max="15618" width="50" style="13" customWidth="1"/>
    <col min="15619" max="15619" width="9.7109375" style="13" customWidth="1"/>
    <col min="15620" max="15620" width="10" style="13" customWidth="1"/>
    <col min="15621" max="15621" width="11.7109375" style="13" customWidth="1"/>
    <col min="15622" max="15623" width="11.85546875" style="13" customWidth="1"/>
    <col min="15624" max="15624" width="15.140625" style="13" customWidth="1"/>
    <col min="15625" max="15625" width="9.140625" style="13"/>
    <col min="15626" max="15626" width="10.85546875" style="13" bestFit="1" customWidth="1"/>
    <col min="15627" max="15872" width="9.140625" style="13"/>
    <col min="15873" max="15873" width="3.5703125" style="13" customWidth="1"/>
    <col min="15874" max="15874" width="50" style="13" customWidth="1"/>
    <col min="15875" max="15875" width="9.7109375" style="13" customWidth="1"/>
    <col min="15876" max="15876" width="10" style="13" customWidth="1"/>
    <col min="15877" max="15877" width="11.7109375" style="13" customWidth="1"/>
    <col min="15878" max="15879" width="11.85546875" style="13" customWidth="1"/>
    <col min="15880" max="15880" width="15.140625" style="13" customWidth="1"/>
    <col min="15881" max="15881" width="9.140625" style="13"/>
    <col min="15882" max="15882" width="10.85546875" style="13" bestFit="1" customWidth="1"/>
    <col min="15883" max="16128" width="9.140625" style="13"/>
    <col min="16129" max="16129" width="3.5703125" style="13" customWidth="1"/>
    <col min="16130" max="16130" width="50" style="13" customWidth="1"/>
    <col min="16131" max="16131" width="9.7109375" style="13" customWidth="1"/>
    <col min="16132" max="16132" width="10" style="13" customWidth="1"/>
    <col min="16133" max="16133" width="11.7109375" style="13" customWidth="1"/>
    <col min="16134" max="16135" width="11.85546875" style="13" customWidth="1"/>
    <col min="16136" max="16136" width="15.140625" style="13" customWidth="1"/>
    <col min="16137" max="16137" width="9.140625" style="13"/>
    <col min="16138" max="16138" width="10.85546875" style="13" bestFit="1" customWidth="1"/>
    <col min="16139" max="16384" width="9.140625" style="13"/>
  </cols>
  <sheetData>
    <row r="1" spans="1:11" ht="9.75" customHeight="1">
      <c r="A1" s="409"/>
      <c r="B1" s="10"/>
      <c r="C1" s="10"/>
      <c r="D1" s="10"/>
      <c r="E1" s="10"/>
      <c r="F1" s="10"/>
      <c r="G1" s="10"/>
      <c r="H1" s="11"/>
    </row>
    <row r="2" spans="1:11" ht="15" customHeight="1">
      <c r="A2" s="552" t="s">
        <v>582</v>
      </c>
      <c r="B2" s="552"/>
      <c r="C2" s="552"/>
      <c r="D2" s="552"/>
      <c r="E2" s="552"/>
      <c r="F2" s="552"/>
      <c r="G2" s="552"/>
      <c r="H2" s="552"/>
    </row>
    <row r="3" spans="1:11">
      <c r="A3" s="409"/>
      <c r="B3" s="10"/>
      <c r="C3" s="10"/>
      <c r="D3" s="407"/>
      <c r="E3" s="407"/>
      <c r="F3" s="10"/>
      <c r="G3" s="10"/>
      <c r="H3" s="11"/>
    </row>
    <row r="4" spans="1:11" ht="12.75" customHeight="1">
      <c r="A4" s="554" t="s">
        <v>107</v>
      </c>
      <c r="B4" s="554"/>
      <c r="C4" s="554"/>
      <c r="D4" s="554"/>
      <c r="E4" s="554"/>
      <c r="F4" s="554"/>
      <c r="G4" s="554"/>
      <c r="H4" s="554"/>
    </row>
    <row r="5" spans="1:11" ht="12.75" customHeight="1">
      <c r="A5" s="554" t="s">
        <v>583</v>
      </c>
      <c r="B5" s="554"/>
      <c r="C5" s="554"/>
      <c r="D5" s="554"/>
      <c r="E5" s="554"/>
      <c r="F5" s="554"/>
      <c r="G5" s="554"/>
      <c r="H5" s="554"/>
    </row>
    <row r="6" spans="1:11" ht="55.5" customHeight="1">
      <c r="A6" s="555" t="s">
        <v>584</v>
      </c>
      <c r="B6" s="555"/>
      <c r="C6" s="555"/>
      <c r="D6" s="555"/>
      <c r="E6" s="555"/>
      <c r="F6" s="555"/>
      <c r="G6" s="555"/>
      <c r="H6" s="555"/>
    </row>
    <row r="7" spans="1:11">
      <c r="A7" s="407"/>
      <c r="B7" s="10"/>
      <c r="C7" s="10"/>
      <c r="D7" s="93"/>
      <c r="E7" s="10"/>
      <c r="F7" s="94"/>
      <c r="G7" s="94"/>
      <c r="H7" s="66"/>
      <c r="I7" s="67"/>
      <c r="J7" s="67"/>
      <c r="K7" s="375"/>
    </row>
    <row r="8" spans="1:11">
      <c r="A8" s="409"/>
      <c r="B8" s="70"/>
      <c r="C8" s="70"/>
      <c r="D8" s="407" t="s">
        <v>160</v>
      </c>
      <c r="E8" s="407"/>
      <c r="F8" s="69"/>
      <c r="G8" s="69"/>
      <c r="H8" s="66"/>
      <c r="I8" s="67"/>
      <c r="J8" s="67"/>
      <c r="K8" s="375"/>
    </row>
    <row r="9" spans="1:11">
      <c r="A9" s="409"/>
      <c r="B9" s="70"/>
      <c r="C9" s="70"/>
      <c r="D9" s="407"/>
      <c r="E9" s="407"/>
      <c r="F9" s="69"/>
      <c r="G9" s="69"/>
      <c r="H9" s="66"/>
      <c r="I9" s="67"/>
      <c r="J9" s="67"/>
      <c r="K9" s="375"/>
    </row>
    <row r="10" spans="1:11" ht="25.5">
      <c r="A10" s="20" t="s">
        <v>161</v>
      </c>
      <c r="B10" s="51" t="s">
        <v>112</v>
      </c>
      <c r="C10" s="20" t="s">
        <v>113</v>
      </c>
      <c r="D10" s="20" t="s">
        <v>114</v>
      </c>
      <c r="E10" s="20" t="s">
        <v>115</v>
      </c>
      <c r="F10" s="20" t="s">
        <v>137</v>
      </c>
      <c r="G10" s="104" t="s">
        <v>162</v>
      </c>
      <c r="H10" s="21" t="s">
        <v>118</v>
      </c>
      <c r="I10" s="67"/>
      <c r="J10" s="67" t="s">
        <v>562</v>
      </c>
      <c r="K10" s="375" t="s">
        <v>563</v>
      </c>
    </row>
    <row r="11" spans="1:11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44">
        <v>8</v>
      </c>
      <c r="I11" s="67"/>
      <c r="J11" s="67"/>
      <c r="K11" s="375"/>
    </row>
    <row r="12" spans="1:11">
      <c r="A12" s="200">
        <v>1</v>
      </c>
      <c r="B12" s="143" t="s">
        <v>234</v>
      </c>
      <c r="C12" s="51" t="s">
        <v>62</v>
      </c>
      <c r="D12" s="49">
        <v>342000</v>
      </c>
      <c r="E12" s="19"/>
      <c r="F12" s="44"/>
      <c r="G12" s="144"/>
      <c r="H12" s="207">
        <f>SUM(H13:H42)</f>
        <v>25599.999999999553</v>
      </c>
      <c r="I12" s="67"/>
      <c r="J12" s="313">
        <v>4427.2700000000004</v>
      </c>
      <c r="K12" s="375"/>
    </row>
    <row r="13" spans="1:11">
      <c r="A13" s="200"/>
      <c r="B13" s="324" t="s">
        <v>520</v>
      </c>
      <c r="C13" s="19"/>
      <c r="D13" s="19"/>
      <c r="E13" s="19" t="s">
        <v>166</v>
      </c>
      <c r="F13" s="107">
        <v>4</v>
      </c>
      <c r="G13" s="327">
        <v>98.09</v>
      </c>
      <c r="H13" s="57">
        <f>F13*G13</f>
        <v>392.36</v>
      </c>
      <c r="I13" s="67"/>
      <c r="J13" s="67"/>
      <c r="K13" s="375"/>
    </row>
    <row r="14" spans="1:11">
      <c r="A14" s="198"/>
      <c r="B14" s="324" t="s">
        <v>521</v>
      </c>
      <c r="C14" s="19"/>
      <c r="D14" s="19"/>
      <c r="E14" s="19" t="s">
        <v>167</v>
      </c>
      <c r="F14" s="107">
        <v>3</v>
      </c>
      <c r="G14" s="327">
        <v>524.63</v>
      </c>
      <c r="H14" s="57">
        <f t="shared" ref="H14:H42" si="0">F14*G14</f>
        <v>1573.8899999999999</v>
      </c>
      <c r="I14" s="67"/>
      <c r="J14" s="67"/>
      <c r="K14" s="375"/>
    </row>
    <row r="15" spans="1:11">
      <c r="A15" s="198"/>
      <c r="B15" s="324" t="s">
        <v>522</v>
      </c>
      <c r="C15" s="19"/>
      <c r="D15" s="19"/>
      <c r="E15" s="19" t="s">
        <v>167</v>
      </c>
      <c r="F15" s="107">
        <v>3</v>
      </c>
      <c r="G15" s="327">
        <v>289.85000000000002</v>
      </c>
      <c r="H15" s="57">
        <f t="shared" si="0"/>
        <v>869.55000000000007</v>
      </c>
      <c r="I15" s="67"/>
      <c r="J15" s="67"/>
      <c r="K15" s="375"/>
    </row>
    <row r="16" spans="1:11">
      <c r="A16" s="198"/>
      <c r="B16" s="324" t="s">
        <v>523</v>
      </c>
      <c r="C16" s="19"/>
      <c r="D16" s="19"/>
      <c r="E16" s="19" t="s">
        <v>167</v>
      </c>
      <c r="F16" s="107">
        <v>2</v>
      </c>
      <c r="G16" s="327">
        <v>614.48</v>
      </c>
      <c r="H16" s="57">
        <f t="shared" si="0"/>
        <v>1228.96</v>
      </c>
      <c r="I16" s="67"/>
      <c r="J16" s="67"/>
      <c r="K16" s="375"/>
    </row>
    <row r="17" spans="1:11">
      <c r="A17" s="200"/>
      <c r="B17" s="324" t="s">
        <v>524</v>
      </c>
      <c r="C17" s="19"/>
      <c r="D17" s="19"/>
      <c r="E17" s="19" t="s">
        <v>167</v>
      </c>
      <c r="F17" s="107">
        <v>2</v>
      </c>
      <c r="G17" s="327">
        <v>359.41</v>
      </c>
      <c r="H17" s="57">
        <f t="shared" si="0"/>
        <v>718.82</v>
      </c>
      <c r="I17" s="67"/>
      <c r="J17" s="67"/>
      <c r="K17" s="375"/>
    </row>
    <row r="18" spans="1:11" ht="25.5">
      <c r="A18" s="198"/>
      <c r="B18" s="325" t="s">
        <v>525</v>
      </c>
      <c r="C18" s="19"/>
      <c r="D18" s="19"/>
      <c r="E18" s="19" t="s">
        <v>167</v>
      </c>
      <c r="F18" s="107">
        <v>3</v>
      </c>
      <c r="G18" s="327">
        <v>301.44</v>
      </c>
      <c r="H18" s="57">
        <f t="shared" si="0"/>
        <v>904.31999999999994</v>
      </c>
      <c r="I18" s="67"/>
      <c r="J18" s="67"/>
      <c r="K18" s="375"/>
    </row>
    <row r="19" spans="1:11">
      <c r="A19" s="198"/>
      <c r="B19" s="325" t="s">
        <v>526</v>
      </c>
      <c r="C19" s="19"/>
      <c r="D19" s="19"/>
      <c r="E19" s="19" t="s">
        <v>167</v>
      </c>
      <c r="F19" s="107">
        <v>4</v>
      </c>
      <c r="G19" s="327">
        <v>380.28</v>
      </c>
      <c r="H19" s="57">
        <f t="shared" si="0"/>
        <v>1521.12</v>
      </c>
      <c r="I19" s="67"/>
      <c r="J19" s="67"/>
      <c r="K19" s="375"/>
    </row>
    <row r="20" spans="1:11">
      <c r="A20" s="198"/>
      <c r="B20" s="325" t="s">
        <v>527</v>
      </c>
      <c r="C20" s="19"/>
      <c r="D20" s="19"/>
      <c r="E20" s="19" t="s">
        <v>167</v>
      </c>
      <c r="F20" s="107">
        <v>4</v>
      </c>
      <c r="G20" s="327">
        <v>394.2</v>
      </c>
      <c r="H20" s="57">
        <f t="shared" si="0"/>
        <v>1576.8</v>
      </c>
      <c r="I20" s="67"/>
      <c r="J20" s="67"/>
      <c r="K20" s="375"/>
    </row>
    <row r="21" spans="1:11">
      <c r="A21" s="198"/>
      <c r="B21" s="325" t="s">
        <v>528</v>
      </c>
      <c r="C21" s="19"/>
      <c r="D21" s="19"/>
      <c r="E21" s="19" t="s">
        <v>168</v>
      </c>
      <c r="F21" s="107">
        <v>6</v>
      </c>
      <c r="G21" s="327">
        <v>10.67</v>
      </c>
      <c r="H21" s="57">
        <f t="shared" si="0"/>
        <v>64.02</v>
      </c>
      <c r="I21" s="67"/>
      <c r="J21" s="67"/>
      <c r="K21" s="375"/>
    </row>
    <row r="22" spans="1:11">
      <c r="A22" s="198"/>
      <c r="B22" s="325" t="s">
        <v>169</v>
      </c>
      <c r="C22" s="19"/>
      <c r="D22" s="19"/>
      <c r="E22" s="19" t="s">
        <v>167</v>
      </c>
      <c r="F22" s="107">
        <v>4</v>
      </c>
      <c r="G22" s="327">
        <v>52.17</v>
      </c>
      <c r="H22" s="57">
        <f t="shared" si="0"/>
        <v>208.68</v>
      </c>
      <c r="I22" s="67"/>
      <c r="J22" s="67"/>
      <c r="K22" s="375"/>
    </row>
    <row r="23" spans="1:11" ht="38.25">
      <c r="A23" s="198"/>
      <c r="B23" s="325" t="s">
        <v>529</v>
      </c>
      <c r="C23" s="19"/>
      <c r="D23" s="19"/>
      <c r="E23" s="19" t="s">
        <v>167</v>
      </c>
      <c r="F23" s="107">
        <v>3</v>
      </c>
      <c r="G23" s="327">
        <v>165.31</v>
      </c>
      <c r="H23" s="57">
        <f t="shared" si="0"/>
        <v>495.93</v>
      </c>
      <c r="I23" s="67"/>
      <c r="J23" s="67"/>
      <c r="K23" s="375"/>
    </row>
    <row r="24" spans="1:11">
      <c r="A24" s="198"/>
      <c r="B24" s="325" t="s">
        <v>530</v>
      </c>
      <c r="C24" s="19"/>
      <c r="D24" s="19"/>
      <c r="E24" s="19" t="s">
        <v>167</v>
      </c>
      <c r="F24" s="107">
        <v>2</v>
      </c>
      <c r="G24" s="327">
        <v>185.5</v>
      </c>
      <c r="H24" s="57">
        <f t="shared" si="0"/>
        <v>371</v>
      </c>
      <c r="I24" s="67"/>
      <c r="J24" s="67"/>
      <c r="K24" s="375"/>
    </row>
    <row r="25" spans="1:11">
      <c r="A25" s="19"/>
      <c r="B25" s="325" t="s">
        <v>531</v>
      </c>
      <c r="C25" s="19"/>
      <c r="D25" s="19"/>
      <c r="E25" s="19" t="s">
        <v>167</v>
      </c>
      <c r="F25" s="107">
        <v>3</v>
      </c>
      <c r="G25" s="327">
        <v>168.11</v>
      </c>
      <c r="H25" s="57">
        <f t="shared" si="0"/>
        <v>504.33000000000004</v>
      </c>
      <c r="I25" s="67"/>
      <c r="J25" s="67"/>
      <c r="K25" s="375"/>
    </row>
    <row r="26" spans="1:11">
      <c r="A26" s="19"/>
      <c r="B26" s="325" t="s">
        <v>532</v>
      </c>
      <c r="C26" s="19"/>
      <c r="D26" s="19"/>
      <c r="E26" s="19" t="s">
        <v>170</v>
      </c>
      <c r="F26" s="107">
        <v>2</v>
      </c>
      <c r="G26" s="327">
        <v>81.16</v>
      </c>
      <c r="H26" s="57">
        <f t="shared" si="0"/>
        <v>162.32</v>
      </c>
      <c r="I26" s="67"/>
      <c r="J26" s="67"/>
      <c r="K26" s="375"/>
    </row>
    <row r="27" spans="1:11">
      <c r="A27" s="19"/>
      <c r="B27" s="325" t="s">
        <v>533</v>
      </c>
      <c r="C27" s="19"/>
      <c r="D27" s="19"/>
      <c r="E27" s="19" t="s">
        <v>170</v>
      </c>
      <c r="F27" s="107">
        <v>2</v>
      </c>
      <c r="G27" s="327">
        <v>92.75</v>
      </c>
      <c r="H27" s="57">
        <f t="shared" si="0"/>
        <v>185.5</v>
      </c>
      <c r="I27" s="67"/>
      <c r="J27" s="67"/>
      <c r="K27" s="375"/>
    </row>
    <row r="28" spans="1:11">
      <c r="A28" s="19"/>
      <c r="B28" s="324" t="s">
        <v>534</v>
      </c>
      <c r="C28" s="19"/>
      <c r="D28" s="19"/>
      <c r="E28" s="19" t="s">
        <v>167</v>
      </c>
      <c r="F28" s="107">
        <v>2</v>
      </c>
      <c r="G28" s="327">
        <v>52.17</v>
      </c>
      <c r="H28" s="57">
        <f t="shared" si="0"/>
        <v>104.34</v>
      </c>
      <c r="I28" s="67"/>
      <c r="J28" s="67"/>
      <c r="K28" s="375"/>
    </row>
    <row r="29" spans="1:11">
      <c r="A29" s="19"/>
      <c r="B29" s="324" t="s">
        <v>535</v>
      </c>
      <c r="C29" s="19"/>
      <c r="D29" s="19"/>
      <c r="E29" s="19" t="s">
        <v>167</v>
      </c>
      <c r="F29" s="107">
        <v>3.3048940558700002</v>
      </c>
      <c r="G29" s="327">
        <v>53.33</v>
      </c>
      <c r="H29" s="57">
        <f t="shared" si="0"/>
        <v>176.2499999995471</v>
      </c>
      <c r="I29" s="67"/>
      <c r="J29" s="67"/>
      <c r="K29" s="375"/>
    </row>
    <row r="30" spans="1:11">
      <c r="A30" s="19"/>
      <c r="B30" s="324" t="s">
        <v>536</v>
      </c>
      <c r="C30" s="19"/>
      <c r="D30" s="19"/>
      <c r="E30" s="19" t="s">
        <v>167</v>
      </c>
      <c r="F30" s="107">
        <v>2</v>
      </c>
      <c r="G30" s="327">
        <v>85.22</v>
      </c>
      <c r="H30" s="57">
        <f t="shared" si="0"/>
        <v>170.44</v>
      </c>
      <c r="I30" s="67"/>
      <c r="J30" s="67"/>
      <c r="K30" s="375"/>
    </row>
    <row r="31" spans="1:11">
      <c r="A31" s="19"/>
      <c r="B31" s="324" t="s">
        <v>171</v>
      </c>
      <c r="C31" s="19"/>
      <c r="D31" s="19"/>
      <c r="E31" s="19" t="s">
        <v>167</v>
      </c>
      <c r="F31" s="107">
        <v>2</v>
      </c>
      <c r="G31" s="327">
        <v>55.65</v>
      </c>
      <c r="H31" s="57">
        <f t="shared" si="0"/>
        <v>111.3</v>
      </c>
      <c r="I31" s="67"/>
      <c r="J31" s="67"/>
      <c r="K31" s="375"/>
    </row>
    <row r="32" spans="1:11">
      <c r="A32" s="19"/>
      <c r="B32" s="324" t="s">
        <v>172</v>
      </c>
      <c r="C32" s="19"/>
      <c r="D32" s="19"/>
      <c r="E32" s="19" t="s">
        <v>167</v>
      </c>
      <c r="F32" s="107">
        <v>2</v>
      </c>
      <c r="G32" s="327">
        <v>45.1</v>
      </c>
      <c r="H32" s="57">
        <f t="shared" si="0"/>
        <v>90.2</v>
      </c>
      <c r="I32" s="67"/>
      <c r="J32" s="67"/>
      <c r="K32" s="375"/>
    </row>
    <row r="33" spans="1:11">
      <c r="A33" s="19"/>
      <c r="B33" s="324" t="s">
        <v>537</v>
      </c>
      <c r="C33" s="19"/>
      <c r="D33" s="19"/>
      <c r="E33" s="19" t="s">
        <v>167</v>
      </c>
      <c r="F33" s="107">
        <v>7</v>
      </c>
      <c r="G33" s="327">
        <v>718.83</v>
      </c>
      <c r="H33" s="57">
        <f t="shared" si="0"/>
        <v>5031.8100000000004</v>
      </c>
      <c r="I33" s="67"/>
      <c r="J33" s="67"/>
      <c r="K33" s="375"/>
    </row>
    <row r="34" spans="1:11">
      <c r="A34" s="19"/>
      <c r="B34" s="324" t="s">
        <v>173</v>
      </c>
      <c r="C34" s="19"/>
      <c r="D34" s="19"/>
      <c r="E34" s="19" t="s">
        <v>170</v>
      </c>
      <c r="F34" s="110">
        <v>2</v>
      </c>
      <c r="G34" s="327">
        <v>185.34</v>
      </c>
      <c r="H34" s="57">
        <f t="shared" si="0"/>
        <v>370.68</v>
      </c>
      <c r="I34" s="67"/>
      <c r="J34" s="67"/>
      <c r="K34" s="375"/>
    </row>
    <row r="35" spans="1:11">
      <c r="A35" s="19"/>
      <c r="B35" s="324" t="s">
        <v>174</v>
      </c>
      <c r="C35" s="19"/>
      <c r="D35" s="19"/>
      <c r="E35" s="19" t="s">
        <v>167</v>
      </c>
      <c r="F35" s="110">
        <v>3</v>
      </c>
      <c r="G35" s="327">
        <v>222.6</v>
      </c>
      <c r="H35" s="57">
        <f t="shared" si="0"/>
        <v>667.8</v>
      </c>
      <c r="I35" s="67"/>
      <c r="J35" s="67"/>
      <c r="K35" s="375"/>
    </row>
    <row r="36" spans="1:11">
      <c r="A36" s="19"/>
      <c r="B36" s="324" t="s">
        <v>175</v>
      </c>
      <c r="C36" s="19"/>
      <c r="D36" s="19"/>
      <c r="E36" s="19" t="s">
        <v>167</v>
      </c>
      <c r="F36" s="110">
        <v>2</v>
      </c>
      <c r="G36" s="327">
        <v>606.37</v>
      </c>
      <c r="H36" s="57">
        <f t="shared" si="0"/>
        <v>1212.74</v>
      </c>
      <c r="I36" s="67"/>
      <c r="J36" s="67"/>
      <c r="K36" s="375"/>
    </row>
    <row r="37" spans="1:11">
      <c r="A37" s="19"/>
      <c r="B37" s="324" t="s">
        <v>176</v>
      </c>
      <c r="C37" s="19"/>
      <c r="D37" s="19"/>
      <c r="E37" s="19" t="s">
        <v>167</v>
      </c>
      <c r="F37" s="107">
        <v>3</v>
      </c>
      <c r="G37" s="327">
        <v>1043.46</v>
      </c>
      <c r="H37" s="57">
        <f t="shared" si="0"/>
        <v>3130.38</v>
      </c>
      <c r="I37" s="67"/>
      <c r="J37" s="67"/>
      <c r="K37" s="375"/>
    </row>
    <row r="38" spans="1:11">
      <c r="A38" s="19"/>
      <c r="B38" s="324" t="s">
        <v>177</v>
      </c>
      <c r="C38" s="19"/>
      <c r="D38" s="19"/>
      <c r="E38" s="19" t="s">
        <v>167</v>
      </c>
      <c r="F38" s="107">
        <v>2</v>
      </c>
      <c r="G38" s="327">
        <v>521.73</v>
      </c>
      <c r="H38" s="57">
        <f t="shared" si="0"/>
        <v>1043.46</v>
      </c>
      <c r="I38" s="67"/>
      <c r="J38" s="67"/>
      <c r="K38" s="375"/>
    </row>
    <row r="39" spans="1:11" ht="76.5">
      <c r="A39" s="19"/>
      <c r="B39" s="324" t="s">
        <v>538</v>
      </c>
      <c r="C39" s="19"/>
      <c r="D39" s="19"/>
      <c r="E39" s="19" t="s">
        <v>167</v>
      </c>
      <c r="F39" s="107">
        <v>2</v>
      </c>
      <c r="G39" s="327">
        <v>90.43</v>
      </c>
      <c r="H39" s="57">
        <f t="shared" si="0"/>
        <v>180.86</v>
      </c>
      <c r="I39" s="67"/>
      <c r="J39" s="67"/>
      <c r="K39" s="375"/>
    </row>
    <row r="40" spans="1:11">
      <c r="A40" s="19"/>
      <c r="B40" s="324" t="s">
        <v>178</v>
      </c>
      <c r="C40" s="19"/>
      <c r="D40" s="19"/>
      <c r="E40" s="19" t="s">
        <v>167</v>
      </c>
      <c r="F40" s="107">
        <v>1</v>
      </c>
      <c r="G40" s="327">
        <v>1855.04</v>
      </c>
      <c r="H40" s="57">
        <f t="shared" si="0"/>
        <v>1855.04</v>
      </c>
      <c r="I40" s="67"/>
      <c r="J40" s="67"/>
      <c r="K40" s="375"/>
    </row>
    <row r="41" spans="1:11">
      <c r="A41" s="19"/>
      <c r="B41" s="324" t="s">
        <v>539</v>
      </c>
      <c r="C41" s="19"/>
      <c r="D41" s="19"/>
      <c r="E41" s="19" t="s">
        <v>167</v>
      </c>
      <c r="F41" s="107">
        <v>2</v>
      </c>
      <c r="G41" s="327">
        <v>313.04000000000002</v>
      </c>
      <c r="H41" s="57">
        <f t="shared" si="0"/>
        <v>626.08000000000004</v>
      </c>
      <c r="I41" s="67"/>
      <c r="J41" s="67"/>
      <c r="K41" s="375"/>
    </row>
    <row r="42" spans="1:11">
      <c r="A42" s="19"/>
      <c r="B42" s="326" t="s">
        <v>179</v>
      </c>
      <c r="C42" s="19"/>
      <c r="D42" s="19"/>
      <c r="E42" s="19" t="s">
        <v>167</v>
      </c>
      <c r="F42" s="107">
        <v>2</v>
      </c>
      <c r="G42" s="327">
        <v>25.51</v>
      </c>
      <c r="H42" s="57">
        <f t="shared" si="0"/>
        <v>51.02</v>
      </c>
      <c r="I42" s="67"/>
      <c r="J42" s="67"/>
      <c r="K42" s="375"/>
    </row>
    <row r="43" spans="1:11">
      <c r="A43" s="58"/>
      <c r="B43" s="85" t="s">
        <v>122</v>
      </c>
      <c r="C43" s="85"/>
      <c r="D43" s="86"/>
      <c r="E43" s="58"/>
      <c r="F43" s="87"/>
      <c r="G43" s="87"/>
      <c r="H43" s="133">
        <f>H12</f>
        <v>25599.999999999553</v>
      </c>
      <c r="I43" s="67"/>
      <c r="J43" s="67"/>
      <c r="K43" s="375"/>
    </row>
    <row r="44" spans="1:11">
      <c r="A44" s="407"/>
      <c r="B44" s="10"/>
      <c r="C44" s="10"/>
      <c r="D44" s="93"/>
      <c r="E44" s="10"/>
      <c r="F44" s="94"/>
      <c r="G44" s="94"/>
      <c r="H44" s="66"/>
      <c r="I44" s="67"/>
      <c r="J44" s="67"/>
      <c r="K44" s="375"/>
    </row>
    <row r="45" spans="1:11">
      <c r="A45" s="134" t="s">
        <v>227</v>
      </c>
      <c r="B45" s="103"/>
      <c r="C45" s="103"/>
      <c r="D45" s="103"/>
      <c r="E45" s="103"/>
      <c r="F45" s="135"/>
      <c r="G45" s="135"/>
      <c r="H45" s="136">
        <f>H43</f>
        <v>25599.999999999553</v>
      </c>
      <c r="I45" s="13"/>
      <c r="J45" s="13"/>
      <c r="K45" s="373"/>
    </row>
    <row r="46" spans="1:11">
      <c r="A46" s="103"/>
      <c r="B46" s="103"/>
      <c r="C46" s="103"/>
      <c r="D46" s="103"/>
      <c r="E46" s="103"/>
      <c r="F46" s="135"/>
      <c r="G46" s="135"/>
      <c r="H46" s="167"/>
      <c r="I46" s="13"/>
      <c r="J46" s="13"/>
      <c r="K46" s="373"/>
    </row>
  </sheetData>
  <mergeCells count="4">
    <mergeCell ref="A2:H2"/>
    <mergeCell ref="A4:H4"/>
    <mergeCell ref="A5:H5"/>
    <mergeCell ref="A6:H6"/>
  </mergeCells>
  <pageMargins left="0.7" right="0.7" top="0.75" bottom="0.75" header="0.3" footer="0.3"/>
  <pageSetup paperSize="9" scale="70" orientation="portrait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50"/>
  <sheetViews>
    <sheetView view="pageBreakPreview" zoomScaleNormal="100" zoomScaleSheetLayoutView="100" workbookViewId="0">
      <selection activeCell="K12" sqref="K12"/>
    </sheetView>
  </sheetViews>
  <sheetFormatPr defaultRowHeight="12.75"/>
  <cols>
    <col min="1" max="1" width="3.5703125" style="13" customWidth="1"/>
    <col min="2" max="2" width="50" style="13" customWidth="1"/>
    <col min="3" max="3" width="9.7109375" style="13" customWidth="1"/>
    <col min="4" max="4" width="10" style="13" customWidth="1"/>
    <col min="5" max="5" width="11.7109375" style="13" customWidth="1"/>
    <col min="6" max="7" width="11.85546875" style="137" customWidth="1"/>
    <col min="8" max="8" width="15.140625" style="138" customWidth="1"/>
    <col min="9" max="9" width="9.140625" style="12"/>
    <col min="10" max="10" width="13.28515625" style="12" bestFit="1" customWidth="1"/>
    <col min="11" max="11" width="10.42578125" style="12" bestFit="1" customWidth="1"/>
    <col min="12" max="256" width="9.140625" style="13"/>
    <col min="257" max="257" width="3.5703125" style="13" customWidth="1"/>
    <col min="258" max="258" width="50" style="13" customWidth="1"/>
    <col min="259" max="259" width="9.7109375" style="13" customWidth="1"/>
    <col min="260" max="260" width="10" style="13" customWidth="1"/>
    <col min="261" max="261" width="11.7109375" style="13" customWidth="1"/>
    <col min="262" max="263" width="11.85546875" style="13" customWidth="1"/>
    <col min="264" max="264" width="15.140625" style="13" customWidth="1"/>
    <col min="265" max="265" width="9.140625" style="13"/>
    <col min="266" max="266" width="13.140625" style="13" bestFit="1" customWidth="1"/>
    <col min="267" max="512" width="9.140625" style="13"/>
    <col min="513" max="513" width="3.5703125" style="13" customWidth="1"/>
    <col min="514" max="514" width="50" style="13" customWidth="1"/>
    <col min="515" max="515" width="9.7109375" style="13" customWidth="1"/>
    <col min="516" max="516" width="10" style="13" customWidth="1"/>
    <col min="517" max="517" width="11.7109375" style="13" customWidth="1"/>
    <col min="518" max="519" width="11.85546875" style="13" customWidth="1"/>
    <col min="520" max="520" width="15.140625" style="13" customWidth="1"/>
    <col min="521" max="521" width="9.140625" style="13"/>
    <col min="522" max="522" width="13.140625" style="13" bestFit="1" customWidth="1"/>
    <col min="523" max="768" width="9.140625" style="13"/>
    <col min="769" max="769" width="3.5703125" style="13" customWidth="1"/>
    <col min="770" max="770" width="50" style="13" customWidth="1"/>
    <col min="771" max="771" width="9.7109375" style="13" customWidth="1"/>
    <col min="772" max="772" width="10" style="13" customWidth="1"/>
    <col min="773" max="773" width="11.7109375" style="13" customWidth="1"/>
    <col min="774" max="775" width="11.85546875" style="13" customWidth="1"/>
    <col min="776" max="776" width="15.140625" style="13" customWidth="1"/>
    <col min="777" max="777" width="9.140625" style="13"/>
    <col min="778" max="778" width="13.140625" style="13" bestFit="1" customWidth="1"/>
    <col min="779" max="1024" width="9.140625" style="13"/>
    <col min="1025" max="1025" width="3.5703125" style="13" customWidth="1"/>
    <col min="1026" max="1026" width="50" style="13" customWidth="1"/>
    <col min="1027" max="1027" width="9.7109375" style="13" customWidth="1"/>
    <col min="1028" max="1028" width="10" style="13" customWidth="1"/>
    <col min="1029" max="1029" width="11.7109375" style="13" customWidth="1"/>
    <col min="1030" max="1031" width="11.85546875" style="13" customWidth="1"/>
    <col min="1032" max="1032" width="15.140625" style="13" customWidth="1"/>
    <col min="1033" max="1033" width="9.140625" style="13"/>
    <col min="1034" max="1034" width="13.140625" style="13" bestFit="1" customWidth="1"/>
    <col min="1035" max="1280" width="9.140625" style="13"/>
    <col min="1281" max="1281" width="3.5703125" style="13" customWidth="1"/>
    <col min="1282" max="1282" width="50" style="13" customWidth="1"/>
    <col min="1283" max="1283" width="9.7109375" style="13" customWidth="1"/>
    <col min="1284" max="1284" width="10" style="13" customWidth="1"/>
    <col min="1285" max="1285" width="11.7109375" style="13" customWidth="1"/>
    <col min="1286" max="1287" width="11.85546875" style="13" customWidth="1"/>
    <col min="1288" max="1288" width="15.140625" style="13" customWidth="1"/>
    <col min="1289" max="1289" width="9.140625" style="13"/>
    <col min="1290" max="1290" width="13.140625" style="13" bestFit="1" customWidth="1"/>
    <col min="1291" max="1536" width="9.140625" style="13"/>
    <col min="1537" max="1537" width="3.5703125" style="13" customWidth="1"/>
    <col min="1538" max="1538" width="50" style="13" customWidth="1"/>
    <col min="1539" max="1539" width="9.7109375" style="13" customWidth="1"/>
    <col min="1540" max="1540" width="10" style="13" customWidth="1"/>
    <col min="1541" max="1541" width="11.7109375" style="13" customWidth="1"/>
    <col min="1542" max="1543" width="11.85546875" style="13" customWidth="1"/>
    <col min="1544" max="1544" width="15.140625" style="13" customWidth="1"/>
    <col min="1545" max="1545" width="9.140625" style="13"/>
    <col min="1546" max="1546" width="13.140625" style="13" bestFit="1" customWidth="1"/>
    <col min="1547" max="1792" width="9.140625" style="13"/>
    <col min="1793" max="1793" width="3.5703125" style="13" customWidth="1"/>
    <col min="1794" max="1794" width="50" style="13" customWidth="1"/>
    <col min="1795" max="1795" width="9.7109375" style="13" customWidth="1"/>
    <col min="1796" max="1796" width="10" style="13" customWidth="1"/>
    <col min="1797" max="1797" width="11.7109375" style="13" customWidth="1"/>
    <col min="1798" max="1799" width="11.85546875" style="13" customWidth="1"/>
    <col min="1800" max="1800" width="15.140625" style="13" customWidth="1"/>
    <col min="1801" max="1801" width="9.140625" style="13"/>
    <col min="1802" max="1802" width="13.140625" style="13" bestFit="1" customWidth="1"/>
    <col min="1803" max="2048" width="9.140625" style="13"/>
    <col min="2049" max="2049" width="3.5703125" style="13" customWidth="1"/>
    <col min="2050" max="2050" width="50" style="13" customWidth="1"/>
    <col min="2051" max="2051" width="9.7109375" style="13" customWidth="1"/>
    <col min="2052" max="2052" width="10" style="13" customWidth="1"/>
    <col min="2053" max="2053" width="11.7109375" style="13" customWidth="1"/>
    <col min="2054" max="2055" width="11.85546875" style="13" customWidth="1"/>
    <col min="2056" max="2056" width="15.140625" style="13" customWidth="1"/>
    <col min="2057" max="2057" width="9.140625" style="13"/>
    <col min="2058" max="2058" width="13.140625" style="13" bestFit="1" customWidth="1"/>
    <col min="2059" max="2304" width="9.140625" style="13"/>
    <col min="2305" max="2305" width="3.5703125" style="13" customWidth="1"/>
    <col min="2306" max="2306" width="50" style="13" customWidth="1"/>
    <col min="2307" max="2307" width="9.7109375" style="13" customWidth="1"/>
    <col min="2308" max="2308" width="10" style="13" customWidth="1"/>
    <col min="2309" max="2309" width="11.7109375" style="13" customWidth="1"/>
    <col min="2310" max="2311" width="11.85546875" style="13" customWidth="1"/>
    <col min="2312" max="2312" width="15.140625" style="13" customWidth="1"/>
    <col min="2313" max="2313" width="9.140625" style="13"/>
    <col min="2314" max="2314" width="13.140625" style="13" bestFit="1" customWidth="1"/>
    <col min="2315" max="2560" width="9.140625" style="13"/>
    <col min="2561" max="2561" width="3.5703125" style="13" customWidth="1"/>
    <col min="2562" max="2562" width="50" style="13" customWidth="1"/>
    <col min="2563" max="2563" width="9.7109375" style="13" customWidth="1"/>
    <col min="2564" max="2564" width="10" style="13" customWidth="1"/>
    <col min="2565" max="2565" width="11.7109375" style="13" customWidth="1"/>
    <col min="2566" max="2567" width="11.85546875" style="13" customWidth="1"/>
    <col min="2568" max="2568" width="15.140625" style="13" customWidth="1"/>
    <col min="2569" max="2569" width="9.140625" style="13"/>
    <col min="2570" max="2570" width="13.140625" style="13" bestFit="1" customWidth="1"/>
    <col min="2571" max="2816" width="9.140625" style="13"/>
    <col min="2817" max="2817" width="3.5703125" style="13" customWidth="1"/>
    <col min="2818" max="2818" width="50" style="13" customWidth="1"/>
    <col min="2819" max="2819" width="9.7109375" style="13" customWidth="1"/>
    <col min="2820" max="2820" width="10" style="13" customWidth="1"/>
    <col min="2821" max="2821" width="11.7109375" style="13" customWidth="1"/>
    <col min="2822" max="2823" width="11.85546875" style="13" customWidth="1"/>
    <col min="2824" max="2824" width="15.140625" style="13" customWidth="1"/>
    <col min="2825" max="2825" width="9.140625" style="13"/>
    <col min="2826" max="2826" width="13.140625" style="13" bestFit="1" customWidth="1"/>
    <col min="2827" max="3072" width="9.140625" style="13"/>
    <col min="3073" max="3073" width="3.5703125" style="13" customWidth="1"/>
    <col min="3074" max="3074" width="50" style="13" customWidth="1"/>
    <col min="3075" max="3075" width="9.7109375" style="13" customWidth="1"/>
    <col min="3076" max="3076" width="10" style="13" customWidth="1"/>
    <col min="3077" max="3077" width="11.7109375" style="13" customWidth="1"/>
    <col min="3078" max="3079" width="11.85546875" style="13" customWidth="1"/>
    <col min="3080" max="3080" width="15.140625" style="13" customWidth="1"/>
    <col min="3081" max="3081" width="9.140625" style="13"/>
    <col min="3082" max="3082" width="13.140625" style="13" bestFit="1" customWidth="1"/>
    <col min="3083" max="3328" width="9.140625" style="13"/>
    <col min="3329" max="3329" width="3.5703125" style="13" customWidth="1"/>
    <col min="3330" max="3330" width="50" style="13" customWidth="1"/>
    <col min="3331" max="3331" width="9.7109375" style="13" customWidth="1"/>
    <col min="3332" max="3332" width="10" style="13" customWidth="1"/>
    <col min="3333" max="3333" width="11.7109375" style="13" customWidth="1"/>
    <col min="3334" max="3335" width="11.85546875" style="13" customWidth="1"/>
    <col min="3336" max="3336" width="15.140625" style="13" customWidth="1"/>
    <col min="3337" max="3337" width="9.140625" style="13"/>
    <col min="3338" max="3338" width="13.140625" style="13" bestFit="1" customWidth="1"/>
    <col min="3339" max="3584" width="9.140625" style="13"/>
    <col min="3585" max="3585" width="3.5703125" style="13" customWidth="1"/>
    <col min="3586" max="3586" width="50" style="13" customWidth="1"/>
    <col min="3587" max="3587" width="9.7109375" style="13" customWidth="1"/>
    <col min="3588" max="3588" width="10" style="13" customWidth="1"/>
    <col min="3589" max="3589" width="11.7109375" style="13" customWidth="1"/>
    <col min="3590" max="3591" width="11.85546875" style="13" customWidth="1"/>
    <col min="3592" max="3592" width="15.140625" style="13" customWidth="1"/>
    <col min="3593" max="3593" width="9.140625" style="13"/>
    <col min="3594" max="3594" width="13.140625" style="13" bestFit="1" customWidth="1"/>
    <col min="3595" max="3840" width="9.140625" style="13"/>
    <col min="3841" max="3841" width="3.5703125" style="13" customWidth="1"/>
    <col min="3842" max="3842" width="50" style="13" customWidth="1"/>
    <col min="3843" max="3843" width="9.7109375" style="13" customWidth="1"/>
    <col min="3844" max="3844" width="10" style="13" customWidth="1"/>
    <col min="3845" max="3845" width="11.7109375" style="13" customWidth="1"/>
    <col min="3846" max="3847" width="11.85546875" style="13" customWidth="1"/>
    <col min="3848" max="3848" width="15.140625" style="13" customWidth="1"/>
    <col min="3849" max="3849" width="9.140625" style="13"/>
    <col min="3850" max="3850" width="13.140625" style="13" bestFit="1" customWidth="1"/>
    <col min="3851" max="4096" width="9.140625" style="13"/>
    <col min="4097" max="4097" width="3.5703125" style="13" customWidth="1"/>
    <col min="4098" max="4098" width="50" style="13" customWidth="1"/>
    <col min="4099" max="4099" width="9.7109375" style="13" customWidth="1"/>
    <col min="4100" max="4100" width="10" style="13" customWidth="1"/>
    <col min="4101" max="4101" width="11.7109375" style="13" customWidth="1"/>
    <col min="4102" max="4103" width="11.85546875" style="13" customWidth="1"/>
    <col min="4104" max="4104" width="15.140625" style="13" customWidth="1"/>
    <col min="4105" max="4105" width="9.140625" style="13"/>
    <col min="4106" max="4106" width="13.140625" style="13" bestFit="1" customWidth="1"/>
    <col min="4107" max="4352" width="9.140625" style="13"/>
    <col min="4353" max="4353" width="3.5703125" style="13" customWidth="1"/>
    <col min="4354" max="4354" width="50" style="13" customWidth="1"/>
    <col min="4355" max="4355" width="9.7109375" style="13" customWidth="1"/>
    <col min="4356" max="4356" width="10" style="13" customWidth="1"/>
    <col min="4357" max="4357" width="11.7109375" style="13" customWidth="1"/>
    <col min="4358" max="4359" width="11.85546875" style="13" customWidth="1"/>
    <col min="4360" max="4360" width="15.140625" style="13" customWidth="1"/>
    <col min="4361" max="4361" width="9.140625" style="13"/>
    <col min="4362" max="4362" width="13.140625" style="13" bestFit="1" customWidth="1"/>
    <col min="4363" max="4608" width="9.140625" style="13"/>
    <col min="4609" max="4609" width="3.5703125" style="13" customWidth="1"/>
    <col min="4610" max="4610" width="50" style="13" customWidth="1"/>
    <col min="4611" max="4611" width="9.7109375" style="13" customWidth="1"/>
    <col min="4612" max="4612" width="10" style="13" customWidth="1"/>
    <col min="4613" max="4613" width="11.7109375" style="13" customWidth="1"/>
    <col min="4614" max="4615" width="11.85546875" style="13" customWidth="1"/>
    <col min="4616" max="4616" width="15.140625" style="13" customWidth="1"/>
    <col min="4617" max="4617" width="9.140625" style="13"/>
    <col min="4618" max="4618" width="13.140625" style="13" bestFit="1" customWidth="1"/>
    <col min="4619" max="4864" width="9.140625" style="13"/>
    <col min="4865" max="4865" width="3.5703125" style="13" customWidth="1"/>
    <col min="4866" max="4866" width="50" style="13" customWidth="1"/>
    <col min="4867" max="4867" width="9.7109375" style="13" customWidth="1"/>
    <col min="4868" max="4868" width="10" style="13" customWidth="1"/>
    <col min="4869" max="4869" width="11.7109375" style="13" customWidth="1"/>
    <col min="4870" max="4871" width="11.85546875" style="13" customWidth="1"/>
    <col min="4872" max="4872" width="15.140625" style="13" customWidth="1"/>
    <col min="4873" max="4873" width="9.140625" style="13"/>
    <col min="4874" max="4874" width="13.140625" style="13" bestFit="1" customWidth="1"/>
    <col min="4875" max="5120" width="9.140625" style="13"/>
    <col min="5121" max="5121" width="3.5703125" style="13" customWidth="1"/>
    <col min="5122" max="5122" width="50" style="13" customWidth="1"/>
    <col min="5123" max="5123" width="9.7109375" style="13" customWidth="1"/>
    <col min="5124" max="5124" width="10" style="13" customWidth="1"/>
    <col min="5125" max="5125" width="11.7109375" style="13" customWidth="1"/>
    <col min="5126" max="5127" width="11.85546875" style="13" customWidth="1"/>
    <col min="5128" max="5128" width="15.140625" style="13" customWidth="1"/>
    <col min="5129" max="5129" width="9.140625" style="13"/>
    <col min="5130" max="5130" width="13.140625" style="13" bestFit="1" customWidth="1"/>
    <col min="5131" max="5376" width="9.140625" style="13"/>
    <col min="5377" max="5377" width="3.5703125" style="13" customWidth="1"/>
    <col min="5378" max="5378" width="50" style="13" customWidth="1"/>
    <col min="5379" max="5379" width="9.7109375" style="13" customWidth="1"/>
    <col min="5380" max="5380" width="10" style="13" customWidth="1"/>
    <col min="5381" max="5381" width="11.7109375" style="13" customWidth="1"/>
    <col min="5382" max="5383" width="11.85546875" style="13" customWidth="1"/>
    <col min="5384" max="5384" width="15.140625" style="13" customWidth="1"/>
    <col min="5385" max="5385" width="9.140625" style="13"/>
    <col min="5386" max="5386" width="13.140625" style="13" bestFit="1" customWidth="1"/>
    <col min="5387" max="5632" width="9.140625" style="13"/>
    <col min="5633" max="5633" width="3.5703125" style="13" customWidth="1"/>
    <col min="5634" max="5634" width="50" style="13" customWidth="1"/>
    <col min="5635" max="5635" width="9.7109375" style="13" customWidth="1"/>
    <col min="5636" max="5636" width="10" style="13" customWidth="1"/>
    <col min="5637" max="5637" width="11.7109375" style="13" customWidth="1"/>
    <col min="5638" max="5639" width="11.85546875" style="13" customWidth="1"/>
    <col min="5640" max="5640" width="15.140625" style="13" customWidth="1"/>
    <col min="5641" max="5641" width="9.140625" style="13"/>
    <col min="5642" max="5642" width="13.140625" style="13" bestFit="1" customWidth="1"/>
    <col min="5643" max="5888" width="9.140625" style="13"/>
    <col min="5889" max="5889" width="3.5703125" style="13" customWidth="1"/>
    <col min="5890" max="5890" width="50" style="13" customWidth="1"/>
    <col min="5891" max="5891" width="9.7109375" style="13" customWidth="1"/>
    <col min="5892" max="5892" width="10" style="13" customWidth="1"/>
    <col min="5893" max="5893" width="11.7109375" style="13" customWidth="1"/>
    <col min="5894" max="5895" width="11.85546875" style="13" customWidth="1"/>
    <col min="5896" max="5896" width="15.140625" style="13" customWidth="1"/>
    <col min="5897" max="5897" width="9.140625" style="13"/>
    <col min="5898" max="5898" width="13.140625" style="13" bestFit="1" customWidth="1"/>
    <col min="5899" max="6144" width="9.140625" style="13"/>
    <col min="6145" max="6145" width="3.5703125" style="13" customWidth="1"/>
    <col min="6146" max="6146" width="50" style="13" customWidth="1"/>
    <col min="6147" max="6147" width="9.7109375" style="13" customWidth="1"/>
    <col min="6148" max="6148" width="10" style="13" customWidth="1"/>
    <col min="6149" max="6149" width="11.7109375" style="13" customWidth="1"/>
    <col min="6150" max="6151" width="11.85546875" style="13" customWidth="1"/>
    <col min="6152" max="6152" width="15.140625" style="13" customWidth="1"/>
    <col min="6153" max="6153" width="9.140625" style="13"/>
    <col min="6154" max="6154" width="13.140625" style="13" bestFit="1" customWidth="1"/>
    <col min="6155" max="6400" width="9.140625" style="13"/>
    <col min="6401" max="6401" width="3.5703125" style="13" customWidth="1"/>
    <col min="6402" max="6402" width="50" style="13" customWidth="1"/>
    <col min="6403" max="6403" width="9.7109375" style="13" customWidth="1"/>
    <col min="6404" max="6404" width="10" style="13" customWidth="1"/>
    <col min="6405" max="6405" width="11.7109375" style="13" customWidth="1"/>
    <col min="6406" max="6407" width="11.85546875" style="13" customWidth="1"/>
    <col min="6408" max="6408" width="15.140625" style="13" customWidth="1"/>
    <col min="6409" max="6409" width="9.140625" style="13"/>
    <col min="6410" max="6410" width="13.140625" style="13" bestFit="1" customWidth="1"/>
    <col min="6411" max="6656" width="9.140625" style="13"/>
    <col min="6657" max="6657" width="3.5703125" style="13" customWidth="1"/>
    <col min="6658" max="6658" width="50" style="13" customWidth="1"/>
    <col min="6659" max="6659" width="9.7109375" style="13" customWidth="1"/>
    <col min="6660" max="6660" width="10" style="13" customWidth="1"/>
    <col min="6661" max="6661" width="11.7109375" style="13" customWidth="1"/>
    <col min="6662" max="6663" width="11.85546875" style="13" customWidth="1"/>
    <col min="6664" max="6664" width="15.140625" style="13" customWidth="1"/>
    <col min="6665" max="6665" width="9.140625" style="13"/>
    <col min="6666" max="6666" width="13.140625" style="13" bestFit="1" customWidth="1"/>
    <col min="6667" max="6912" width="9.140625" style="13"/>
    <col min="6913" max="6913" width="3.5703125" style="13" customWidth="1"/>
    <col min="6914" max="6914" width="50" style="13" customWidth="1"/>
    <col min="6915" max="6915" width="9.7109375" style="13" customWidth="1"/>
    <col min="6916" max="6916" width="10" style="13" customWidth="1"/>
    <col min="6917" max="6917" width="11.7109375" style="13" customWidth="1"/>
    <col min="6918" max="6919" width="11.85546875" style="13" customWidth="1"/>
    <col min="6920" max="6920" width="15.140625" style="13" customWidth="1"/>
    <col min="6921" max="6921" width="9.140625" style="13"/>
    <col min="6922" max="6922" width="13.140625" style="13" bestFit="1" customWidth="1"/>
    <col min="6923" max="7168" width="9.140625" style="13"/>
    <col min="7169" max="7169" width="3.5703125" style="13" customWidth="1"/>
    <col min="7170" max="7170" width="50" style="13" customWidth="1"/>
    <col min="7171" max="7171" width="9.7109375" style="13" customWidth="1"/>
    <col min="7172" max="7172" width="10" style="13" customWidth="1"/>
    <col min="7173" max="7173" width="11.7109375" style="13" customWidth="1"/>
    <col min="7174" max="7175" width="11.85546875" style="13" customWidth="1"/>
    <col min="7176" max="7176" width="15.140625" style="13" customWidth="1"/>
    <col min="7177" max="7177" width="9.140625" style="13"/>
    <col min="7178" max="7178" width="13.140625" style="13" bestFit="1" customWidth="1"/>
    <col min="7179" max="7424" width="9.140625" style="13"/>
    <col min="7425" max="7425" width="3.5703125" style="13" customWidth="1"/>
    <col min="7426" max="7426" width="50" style="13" customWidth="1"/>
    <col min="7427" max="7427" width="9.7109375" style="13" customWidth="1"/>
    <col min="7428" max="7428" width="10" style="13" customWidth="1"/>
    <col min="7429" max="7429" width="11.7109375" style="13" customWidth="1"/>
    <col min="7430" max="7431" width="11.85546875" style="13" customWidth="1"/>
    <col min="7432" max="7432" width="15.140625" style="13" customWidth="1"/>
    <col min="7433" max="7433" width="9.140625" style="13"/>
    <col min="7434" max="7434" width="13.140625" style="13" bestFit="1" customWidth="1"/>
    <col min="7435" max="7680" width="9.140625" style="13"/>
    <col min="7681" max="7681" width="3.5703125" style="13" customWidth="1"/>
    <col min="7682" max="7682" width="50" style="13" customWidth="1"/>
    <col min="7683" max="7683" width="9.7109375" style="13" customWidth="1"/>
    <col min="7684" max="7684" width="10" style="13" customWidth="1"/>
    <col min="7685" max="7685" width="11.7109375" style="13" customWidth="1"/>
    <col min="7686" max="7687" width="11.85546875" style="13" customWidth="1"/>
    <col min="7688" max="7688" width="15.140625" style="13" customWidth="1"/>
    <col min="7689" max="7689" width="9.140625" style="13"/>
    <col min="7690" max="7690" width="13.140625" style="13" bestFit="1" customWidth="1"/>
    <col min="7691" max="7936" width="9.140625" style="13"/>
    <col min="7937" max="7937" width="3.5703125" style="13" customWidth="1"/>
    <col min="7938" max="7938" width="50" style="13" customWidth="1"/>
    <col min="7939" max="7939" width="9.7109375" style="13" customWidth="1"/>
    <col min="7940" max="7940" width="10" style="13" customWidth="1"/>
    <col min="7941" max="7941" width="11.7109375" style="13" customWidth="1"/>
    <col min="7942" max="7943" width="11.85546875" style="13" customWidth="1"/>
    <col min="7944" max="7944" width="15.140625" style="13" customWidth="1"/>
    <col min="7945" max="7945" width="9.140625" style="13"/>
    <col min="7946" max="7946" width="13.140625" style="13" bestFit="1" customWidth="1"/>
    <col min="7947" max="8192" width="9.140625" style="13"/>
    <col min="8193" max="8193" width="3.5703125" style="13" customWidth="1"/>
    <col min="8194" max="8194" width="50" style="13" customWidth="1"/>
    <col min="8195" max="8195" width="9.7109375" style="13" customWidth="1"/>
    <col min="8196" max="8196" width="10" style="13" customWidth="1"/>
    <col min="8197" max="8197" width="11.7109375" style="13" customWidth="1"/>
    <col min="8198" max="8199" width="11.85546875" style="13" customWidth="1"/>
    <col min="8200" max="8200" width="15.140625" style="13" customWidth="1"/>
    <col min="8201" max="8201" width="9.140625" style="13"/>
    <col min="8202" max="8202" width="13.140625" style="13" bestFit="1" customWidth="1"/>
    <col min="8203" max="8448" width="9.140625" style="13"/>
    <col min="8449" max="8449" width="3.5703125" style="13" customWidth="1"/>
    <col min="8450" max="8450" width="50" style="13" customWidth="1"/>
    <col min="8451" max="8451" width="9.7109375" style="13" customWidth="1"/>
    <col min="8452" max="8452" width="10" style="13" customWidth="1"/>
    <col min="8453" max="8453" width="11.7109375" style="13" customWidth="1"/>
    <col min="8454" max="8455" width="11.85546875" style="13" customWidth="1"/>
    <col min="8456" max="8456" width="15.140625" style="13" customWidth="1"/>
    <col min="8457" max="8457" width="9.140625" style="13"/>
    <col min="8458" max="8458" width="13.140625" style="13" bestFit="1" customWidth="1"/>
    <col min="8459" max="8704" width="9.140625" style="13"/>
    <col min="8705" max="8705" width="3.5703125" style="13" customWidth="1"/>
    <col min="8706" max="8706" width="50" style="13" customWidth="1"/>
    <col min="8707" max="8707" width="9.7109375" style="13" customWidth="1"/>
    <col min="8708" max="8708" width="10" style="13" customWidth="1"/>
    <col min="8709" max="8709" width="11.7109375" style="13" customWidth="1"/>
    <col min="8710" max="8711" width="11.85546875" style="13" customWidth="1"/>
    <col min="8712" max="8712" width="15.140625" style="13" customWidth="1"/>
    <col min="8713" max="8713" width="9.140625" style="13"/>
    <col min="8714" max="8714" width="13.140625" style="13" bestFit="1" customWidth="1"/>
    <col min="8715" max="8960" width="9.140625" style="13"/>
    <col min="8961" max="8961" width="3.5703125" style="13" customWidth="1"/>
    <col min="8962" max="8962" width="50" style="13" customWidth="1"/>
    <col min="8963" max="8963" width="9.7109375" style="13" customWidth="1"/>
    <col min="8964" max="8964" width="10" style="13" customWidth="1"/>
    <col min="8965" max="8965" width="11.7109375" style="13" customWidth="1"/>
    <col min="8966" max="8967" width="11.85546875" style="13" customWidth="1"/>
    <col min="8968" max="8968" width="15.140625" style="13" customWidth="1"/>
    <col min="8969" max="8969" width="9.140625" style="13"/>
    <col min="8970" max="8970" width="13.140625" style="13" bestFit="1" customWidth="1"/>
    <col min="8971" max="9216" width="9.140625" style="13"/>
    <col min="9217" max="9217" width="3.5703125" style="13" customWidth="1"/>
    <col min="9218" max="9218" width="50" style="13" customWidth="1"/>
    <col min="9219" max="9219" width="9.7109375" style="13" customWidth="1"/>
    <col min="9220" max="9220" width="10" style="13" customWidth="1"/>
    <col min="9221" max="9221" width="11.7109375" style="13" customWidth="1"/>
    <col min="9222" max="9223" width="11.85546875" style="13" customWidth="1"/>
    <col min="9224" max="9224" width="15.140625" style="13" customWidth="1"/>
    <col min="9225" max="9225" width="9.140625" style="13"/>
    <col min="9226" max="9226" width="13.140625" style="13" bestFit="1" customWidth="1"/>
    <col min="9227" max="9472" width="9.140625" style="13"/>
    <col min="9473" max="9473" width="3.5703125" style="13" customWidth="1"/>
    <col min="9474" max="9474" width="50" style="13" customWidth="1"/>
    <col min="9475" max="9475" width="9.7109375" style="13" customWidth="1"/>
    <col min="9476" max="9476" width="10" style="13" customWidth="1"/>
    <col min="9477" max="9477" width="11.7109375" style="13" customWidth="1"/>
    <col min="9478" max="9479" width="11.85546875" style="13" customWidth="1"/>
    <col min="9480" max="9480" width="15.140625" style="13" customWidth="1"/>
    <col min="9481" max="9481" width="9.140625" style="13"/>
    <col min="9482" max="9482" width="13.140625" style="13" bestFit="1" customWidth="1"/>
    <col min="9483" max="9728" width="9.140625" style="13"/>
    <col min="9729" max="9729" width="3.5703125" style="13" customWidth="1"/>
    <col min="9730" max="9730" width="50" style="13" customWidth="1"/>
    <col min="9731" max="9731" width="9.7109375" style="13" customWidth="1"/>
    <col min="9732" max="9732" width="10" style="13" customWidth="1"/>
    <col min="9733" max="9733" width="11.7109375" style="13" customWidth="1"/>
    <col min="9734" max="9735" width="11.85546875" style="13" customWidth="1"/>
    <col min="9736" max="9736" width="15.140625" style="13" customWidth="1"/>
    <col min="9737" max="9737" width="9.140625" style="13"/>
    <col min="9738" max="9738" width="13.140625" style="13" bestFit="1" customWidth="1"/>
    <col min="9739" max="9984" width="9.140625" style="13"/>
    <col min="9985" max="9985" width="3.5703125" style="13" customWidth="1"/>
    <col min="9986" max="9986" width="50" style="13" customWidth="1"/>
    <col min="9987" max="9987" width="9.7109375" style="13" customWidth="1"/>
    <col min="9988" max="9988" width="10" style="13" customWidth="1"/>
    <col min="9989" max="9989" width="11.7109375" style="13" customWidth="1"/>
    <col min="9990" max="9991" width="11.85546875" style="13" customWidth="1"/>
    <col min="9992" max="9992" width="15.140625" style="13" customWidth="1"/>
    <col min="9993" max="9993" width="9.140625" style="13"/>
    <col min="9994" max="9994" width="13.140625" style="13" bestFit="1" customWidth="1"/>
    <col min="9995" max="10240" width="9.140625" style="13"/>
    <col min="10241" max="10241" width="3.5703125" style="13" customWidth="1"/>
    <col min="10242" max="10242" width="50" style="13" customWidth="1"/>
    <col min="10243" max="10243" width="9.7109375" style="13" customWidth="1"/>
    <col min="10244" max="10244" width="10" style="13" customWidth="1"/>
    <col min="10245" max="10245" width="11.7109375" style="13" customWidth="1"/>
    <col min="10246" max="10247" width="11.85546875" style="13" customWidth="1"/>
    <col min="10248" max="10248" width="15.140625" style="13" customWidth="1"/>
    <col min="10249" max="10249" width="9.140625" style="13"/>
    <col min="10250" max="10250" width="13.140625" style="13" bestFit="1" customWidth="1"/>
    <col min="10251" max="10496" width="9.140625" style="13"/>
    <col min="10497" max="10497" width="3.5703125" style="13" customWidth="1"/>
    <col min="10498" max="10498" width="50" style="13" customWidth="1"/>
    <col min="10499" max="10499" width="9.7109375" style="13" customWidth="1"/>
    <col min="10500" max="10500" width="10" style="13" customWidth="1"/>
    <col min="10501" max="10501" width="11.7109375" style="13" customWidth="1"/>
    <col min="10502" max="10503" width="11.85546875" style="13" customWidth="1"/>
    <col min="10504" max="10504" width="15.140625" style="13" customWidth="1"/>
    <col min="10505" max="10505" width="9.140625" style="13"/>
    <col min="10506" max="10506" width="13.140625" style="13" bestFit="1" customWidth="1"/>
    <col min="10507" max="10752" width="9.140625" style="13"/>
    <col min="10753" max="10753" width="3.5703125" style="13" customWidth="1"/>
    <col min="10754" max="10754" width="50" style="13" customWidth="1"/>
    <col min="10755" max="10755" width="9.7109375" style="13" customWidth="1"/>
    <col min="10756" max="10756" width="10" style="13" customWidth="1"/>
    <col min="10757" max="10757" width="11.7109375" style="13" customWidth="1"/>
    <col min="10758" max="10759" width="11.85546875" style="13" customWidth="1"/>
    <col min="10760" max="10760" width="15.140625" style="13" customWidth="1"/>
    <col min="10761" max="10761" width="9.140625" style="13"/>
    <col min="10762" max="10762" width="13.140625" style="13" bestFit="1" customWidth="1"/>
    <col min="10763" max="11008" width="9.140625" style="13"/>
    <col min="11009" max="11009" width="3.5703125" style="13" customWidth="1"/>
    <col min="11010" max="11010" width="50" style="13" customWidth="1"/>
    <col min="11011" max="11011" width="9.7109375" style="13" customWidth="1"/>
    <col min="11012" max="11012" width="10" style="13" customWidth="1"/>
    <col min="11013" max="11013" width="11.7109375" style="13" customWidth="1"/>
    <col min="11014" max="11015" width="11.85546875" style="13" customWidth="1"/>
    <col min="11016" max="11016" width="15.140625" style="13" customWidth="1"/>
    <col min="11017" max="11017" width="9.140625" style="13"/>
    <col min="11018" max="11018" width="13.140625" style="13" bestFit="1" customWidth="1"/>
    <col min="11019" max="11264" width="9.140625" style="13"/>
    <col min="11265" max="11265" width="3.5703125" style="13" customWidth="1"/>
    <col min="11266" max="11266" width="50" style="13" customWidth="1"/>
    <col min="11267" max="11267" width="9.7109375" style="13" customWidth="1"/>
    <col min="11268" max="11268" width="10" style="13" customWidth="1"/>
    <col min="11269" max="11269" width="11.7109375" style="13" customWidth="1"/>
    <col min="11270" max="11271" width="11.85546875" style="13" customWidth="1"/>
    <col min="11272" max="11272" width="15.140625" style="13" customWidth="1"/>
    <col min="11273" max="11273" width="9.140625" style="13"/>
    <col min="11274" max="11274" width="13.140625" style="13" bestFit="1" customWidth="1"/>
    <col min="11275" max="11520" width="9.140625" style="13"/>
    <col min="11521" max="11521" width="3.5703125" style="13" customWidth="1"/>
    <col min="11522" max="11522" width="50" style="13" customWidth="1"/>
    <col min="11523" max="11523" width="9.7109375" style="13" customWidth="1"/>
    <col min="11524" max="11524" width="10" style="13" customWidth="1"/>
    <col min="11525" max="11525" width="11.7109375" style="13" customWidth="1"/>
    <col min="11526" max="11527" width="11.85546875" style="13" customWidth="1"/>
    <col min="11528" max="11528" width="15.140625" style="13" customWidth="1"/>
    <col min="11529" max="11529" width="9.140625" style="13"/>
    <col min="11530" max="11530" width="13.140625" style="13" bestFit="1" customWidth="1"/>
    <col min="11531" max="11776" width="9.140625" style="13"/>
    <col min="11777" max="11777" width="3.5703125" style="13" customWidth="1"/>
    <col min="11778" max="11778" width="50" style="13" customWidth="1"/>
    <col min="11779" max="11779" width="9.7109375" style="13" customWidth="1"/>
    <col min="11780" max="11780" width="10" style="13" customWidth="1"/>
    <col min="11781" max="11781" width="11.7109375" style="13" customWidth="1"/>
    <col min="11782" max="11783" width="11.85546875" style="13" customWidth="1"/>
    <col min="11784" max="11784" width="15.140625" style="13" customWidth="1"/>
    <col min="11785" max="11785" width="9.140625" style="13"/>
    <col min="11786" max="11786" width="13.140625" style="13" bestFit="1" customWidth="1"/>
    <col min="11787" max="12032" width="9.140625" style="13"/>
    <col min="12033" max="12033" width="3.5703125" style="13" customWidth="1"/>
    <col min="12034" max="12034" width="50" style="13" customWidth="1"/>
    <col min="12035" max="12035" width="9.7109375" style="13" customWidth="1"/>
    <col min="12036" max="12036" width="10" style="13" customWidth="1"/>
    <col min="12037" max="12037" width="11.7109375" style="13" customWidth="1"/>
    <col min="12038" max="12039" width="11.85546875" style="13" customWidth="1"/>
    <col min="12040" max="12040" width="15.140625" style="13" customWidth="1"/>
    <col min="12041" max="12041" width="9.140625" style="13"/>
    <col min="12042" max="12042" width="13.140625" style="13" bestFit="1" customWidth="1"/>
    <col min="12043" max="12288" width="9.140625" style="13"/>
    <col min="12289" max="12289" width="3.5703125" style="13" customWidth="1"/>
    <col min="12290" max="12290" width="50" style="13" customWidth="1"/>
    <col min="12291" max="12291" width="9.7109375" style="13" customWidth="1"/>
    <col min="12292" max="12292" width="10" style="13" customWidth="1"/>
    <col min="12293" max="12293" width="11.7109375" style="13" customWidth="1"/>
    <col min="12294" max="12295" width="11.85546875" style="13" customWidth="1"/>
    <col min="12296" max="12296" width="15.140625" style="13" customWidth="1"/>
    <col min="12297" max="12297" width="9.140625" style="13"/>
    <col min="12298" max="12298" width="13.140625" style="13" bestFit="1" customWidth="1"/>
    <col min="12299" max="12544" width="9.140625" style="13"/>
    <col min="12545" max="12545" width="3.5703125" style="13" customWidth="1"/>
    <col min="12546" max="12546" width="50" style="13" customWidth="1"/>
    <col min="12547" max="12547" width="9.7109375" style="13" customWidth="1"/>
    <col min="12548" max="12548" width="10" style="13" customWidth="1"/>
    <col min="12549" max="12549" width="11.7109375" style="13" customWidth="1"/>
    <col min="12550" max="12551" width="11.85546875" style="13" customWidth="1"/>
    <col min="12552" max="12552" width="15.140625" style="13" customWidth="1"/>
    <col min="12553" max="12553" width="9.140625" style="13"/>
    <col min="12554" max="12554" width="13.140625" style="13" bestFit="1" customWidth="1"/>
    <col min="12555" max="12800" width="9.140625" style="13"/>
    <col min="12801" max="12801" width="3.5703125" style="13" customWidth="1"/>
    <col min="12802" max="12802" width="50" style="13" customWidth="1"/>
    <col min="12803" max="12803" width="9.7109375" style="13" customWidth="1"/>
    <col min="12804" max="12804" width="10" style="13" customWidth="1"/>
    <col min="12805" max="12805" width="11.7109375" style="13" customWidth="1"/>
    <col min="12806" max="12807" width="11.85546875" style="13" customWidth="1"/>
    <col min="12808" max="12808" width="15.140625" style="13" customWidth="1"/>
    <col min="12809" max="12809" width="9.140625" style="13"/>
    <col min="12810" max="12810" width="13.140625" style="13" bestFit="1" customWidth="1"/>
    <col min="12811" max="13056" width="9.140625" style="13"/>
    <col min="13057" max="13057" width="3.5703125" style="13" customWidth="1"/>
    <col min="13058" max="13058" width="50" style="13" customWidth="1"/>
    <col min="13059" max="13059" width="9.7109375" style="13" customWidth="1"/>
    <col min="13060" max="13060" width="10" style="13" customWidth="1"/>
    <col min="13061" max="13061" width="11.7109375" style="13" customWidth="1"/>
    <col min="13062" max="13063" width="11.85546875" style="13" customWidth="1"/>
    <col min="13064" max="13064" width="15.140625" style="13" customWidth="1"/>
    <col min="13065" max="13065" width="9.140625" style="13"/>
    <col min="13066" max="13066" width="13.140625" style="13" bestFit="1" customWidth="1"/>
    <col min="13067" max="13312" width="9.140625" style="13"/>
    <col min="13313" max="13313" width="3.5703125" style="13" customWidth="1"/>
    <col min="13314" max="13314" width="50" style="13" customWidth="1"/>
    <col min="13315" max="13315" width="9.7109375" style="13" customWidth="1"/>
    <col min="13316" max="13316" width="10" style="13" customWidth="1"/>
    <col min="13317" max="13317" width="11.7109375" style="13" customWidth="1"/>
    <col min="13318" max="13319" width="11.85546875" style="13" customWidth="1"/>
    <col min="13320" max="13320" width="15.140625" style="13" customWidth="1"/>
    <col min="13321" max="13321" width="9.140625" style="13"/>
    <col min="13322" max="13322" width="13.140625" style="13" bestFit="1" customWidth="1"/>
    <col min="13323" max="13568" width="9.140625" style="13"/>
    <col min="13569" max="13569" width="3.5703125" style="13" customWidth="1"/>
    <col min="13570" max="13570" width="50" style="13" customWidth="1"/>
    <col min="13571" max="13571" width="9.7109375" style="13" customWidth="1"/>
    <col min="13572" max="13572" width="10" style="13" customWidth="1"/>
    <col min="13573" max="13573" width="11.7109375" style="13" customWidth="1"/>
    <col min="13574" max="13575" width="11.85546875" style="13" customWidth="1"/>
    <col min="13576" max="13576" width="15.140625" style="13" customWidth="1"/>
    <col min="13577" max="13577" width="9.140625" style="13"/>
    <col min="13578" max="13578" width="13.140625" style="13" bestFit="1" customWidth="1"/>
    <col min="13579" max="13824" width="9.140625" style="13"/>
    <col min="13825" max="13825" width="3.5703125" style="13" customWidth="1"/>
    <col min="13826" max="13826" width="50" style="13" customWidth="1"/>
    <col min="13827" max="13827" width="9.7109375" style="13" customWidth="1"/>
    <col min="13828" max="13828" width="10" style="13" customWidth="1"/>
    <col min="13829" max="13829" width="11.7109375" style="13" customWidth="1"/>
    <col min="13830" max="13831" width="11.85546875" style="13" customWidth="1"/>
    <col min="13832" max="13832" width="15.140625" style="13" customWidth="1"/>
    <col min="13833" max="13833" width="9.140625" style="13"/>
    <col min="13834" max="13834" width="13.140625" style="13" bestFit="1" customWidth="1"/>
    <col min="13835" max="14080" width="9.140625" style="13"/>
    <col min="14081" max="14081" width="3.5703125" style="13" customWidth="1"/>
    <col min="14082" max="14082" width="50" style="13" customWidth="1"/>
    <col min="14083" max="14083" width="9.7109375" style="13" customWidth="1"/>
    <col min="14084" max="14084" width="10" style="13" customWidth="1"/>
    <col min="14085" max="14085" width="11.7109375" style="13" customWidth="1"/>
    <col min="14086" max="14087" width="11.85546875" style="13" customWidth="1"/>
    <col min="14088" max="14088" width="15.140625" style="13" customWidth="1"/>
    <col min="14089" max="14089" width="9.140625" style="13"/>
    <col min="14090" max="14090" width="13.140625" style="13" bestFit="1" customWidth="1"/>
    <col min="14091" max="14336" width="9.140625" style="13"/>
    <col min="14337" max="14337" width="3.5703125" style="13" customWidth="1"/>
    <col min="14338" max="14338" width="50" style="13" customWidth="1"/>
    <col min="14339" max="14339" width="9.7109375" style="13" customWidth="1"/>
    <col min="14340" max="14340" width="10" style="13" customWidth="1"/>
    <col min="14341" max="14341" width="11.7109375" style="13" customWidth="1"/>
    <col min="14342" max="14343" width="11.85546875" style="13" customWidth="1"/>
    <col min="14344" max="14344" width="15.140625" style="13" customWidth="1"/>
    <col min="14345" max="14345" width="9.140625" style="13"/>
    <col min="14346" max="14346" width="13.140625" style="13" bestFit="1" customWidth="1"/>
    <col min="14347" max="14592" width="9.140625" style="13"/>
    <col min="14593" max="14593" width="3.5703125" style="13" customWidth="1"/>
    <col min="14594" max="14594" width="50" style="13" customWidth="1"/>
    <col min="14595" max="14595" width="9.7109375" style="13" customWidth="1"/>
    <col min="14596" max="14596" width="10" style="13" customWidth="1"/>
    <col min="14597" max="14597" width="11.7109375" style="13" customWidth="1"/>
    <col min="14598" max="14599" width="11.85546875" style="13" customWidth="1"/>
    <col min="14600" max="14600" width="15.140625" style="13" customWidth="1"/>
    <col min="14601" max="14601" width="9.140625" style="13"/>
    <col min="14602" max="14602" width="13.140625" style="13" bestFit="1" customWidth="1"/>
    <col min="14603" max="14848" width="9.140625" style="13"/>
    <col min="14849" max="14849" width="3.5703125" style="13" customWidth="1"/>
    <col min="14850" max="14850" width="50" style="13" customWidth="1"/>
    <col min="14851" max="14851" width="9.7109375" style="13" customWidth="1"/>
    <col min="14852" max="14852" width="10" style="13" customWidth="1"/>
    <col min="14853" max="14853" width="11.7109375" style="13" customWidth="1"/>
    <col min="14854" max="14855" width="11.85546875" style="13" customWidth="1"/>
    <col min="14856" max="14856" width="15.140625" style="13" customWidth="1"/>
    <col min="14857" max="14857" width="9.140625" style="13"/>
    <col min="14858" max="14858" width="13.140625" style="13" bestFit="1" customWidth="1"/>
    <col min="14859" max="15104" width="9.140625" style="13"/>
    <col min="15105" max="15105" width="3.5703125" style="13" customWidth="1"/>
    <col min="15106" max="15106" width="50" style="13" customWidth="1"/>
    <col min="15107" max="15107" width="9.7109375" style="13" customWidth="1"/>
    <col min="15108" max="15108" width="10" style="13" customWidth="1"/>
    <col min="15109" max="15109" width="11.7109375" style="13" customWidth="1"/>
    <col min="15110" max="15111" width="11.85546875" style="13" customWidth="1"/>
    <col min="15112" max="15112" width="15.140625" style="13" customWidth="1"/>
    <col min="15113" max="15113" width="9.140625" style="13"/>
    <col min="15114" max="15114" width="13.140625" style="13" bestFit="1" customWidth="1"/>
    <col min="15115" max="15360" width="9.140625" style="13"/>
    <col min="15361" max="15361" width="3.5703125" style="13" customWidth="1"/>
    <col min="15362" max="15362" width="50" style="13" customWidth="1"/>
    <col min="15363" max="15363" width="9.7109375" style="13" customWidth="1"/>
    <col min="15364" max="15364" width="10" style="13" customWidth="1"/>
    <col min="15365" max="15365" width="11.7109375" style="13" customWidth="1"/>
    <col min="15366" max="15367" width="11.85546875" style="13" customWidth="1"/>
    <col min="15368" max="15368" width="15.140625" style="13" customWidth="1"/>
    <col min="15369" max="15369" width="9.140625" style="13"/>
    <col min="15370" max="15370" width="13.140625" style="13" bestFit="1" customWidth="1"/>
    <col min="15371" max="15616" width="9.140625" style="13"/>
    <col min="15617" max="15617" width="3.5703125" style="13" customWidth="1"/>
    <col min="15618" max="15618" width="50" style="13" customWidth="1"/>
    <col min="15619" max="15619" width="9.7109375" style="13" customWidth="1"/>
    <col min="15620" max="15620" width="10" style="13" customWidth="1"/>
    <col min="15621" max="15621" width="11.7109375" style="13" customWidth="1"/>
    <col min="15622" max="15623" width="11.85546875" style="13" customWidth="1"/>
    <col min="15624" max="15624" width="15.140625" style="13" customWidth="1"/>
    <col min="15625" max="15625" width="9.140625" style="13"/>
    <col min="15626" max="15626" width="13.140625" style="13" bestFit="1" customWidth="1"/>
    <col min="15627" max="15872" width="9.140625" style="13"/>
    <col min="15873" max="15873" width="3.5703125" style="13" customWidth="1"/>
    <col min="15874" max="15874" width="50" style="13" customWidth="1"/>
    <col min="15875" max="15875" width="9.7109375" style="13" customWidth="1"/>
    <col min="15876" max="15876" width="10" style="13" customWidth="1"/>
    <col min="15877" max="15877" width="11.7109375" style="13" customWidth="1"/>
    <col min="15878" max="15879" width="11.85546875" style="13" customWidth="1"/>
    <col min="15880" max="15880" width="15.140625" style="13" customWidth="1"/>
    <col min="15881" max="15881" width="9.140625" style="13"/>
    <col min="15882" max="15882" width="13.140625" style="13" bestFit="1" customWidth="1"/>
    <col min="15883" max="16128" width="9.140625" style="13"/>
    <col min="16129" max="16129" width="3.5703125" style="13" customWidth="1"/>
    <col min="16130" max="16130" width="50" style="13" customWidth="1"/>
    <col min="16131" max="16131" width="9.7109375" style="13" customWidth="1"/>
    <col min="16132" max="16132" width="10" style="13" customWidth="1"/>
    <col min="16133" max="16133" width="11.7109375" style="13" customWidth="1"/>
    <col min="16134" max="16135" width="11.85546875" style="13" customWidth="1"/>
    <col min="16136" max="16136" width="15.140625" style="13" customWidth="1"/>
    <col min="16137" max="16137" width="9.140625" style="13"/>
    <col min="16138" max="16138" width="13.140625" style="13" bestFit="1" customWidth="1"/>
    <col min="16139" max="16384" width="9.140625" style="13"/>
  </cols>
  <sheetData>
    <row r="1" spans="1:12" ht="9.75" customHeight="1">
      <c r="A1" s="409"/>
      <c r="B1" s="10"/>
      <c r="C1" s="10"/>
      <c r="D1" s="10"/>
      <c r="E1" s="10"/>
      <c r="F1" s="10"/>
      <c r="G1" s="10"/>
      <c r="H1" s="11"/>
    </row>
    <row r="2" spans="1:12" ht="15" customHeight="1">
      <c r="A2" s="552" t="s">
        <v>582</v>
      </c>
      <c r="B2" s="552"/>
      <c r="C2" s="552"/>
      <c r="D2" s="552"/>
      <c r="E2" s="552"/>
      <c r="F2" s="552"/>
      <c r="G2" s="552"/>
      <c r="H2" s="552"/>
    </row>
    <row r="3" spans="1:12">
      <c r="A3" s="409"/>
      <c r="B3" s="10"/>
      <c r="C3" s="10"/>
      <c r="D3" s="407"/>
      <c r="E3" s="407"/>
      <c r="F3" s="10"/>
      <c r="G3" s="10"/>
      <c r="H3" s="11"/>
    </row>
    <row r="4" spans="1:12" ht="12.75" customHeight="1">
      <c r="A4" s="554" t="s">
        <v>107</v>
      </c>
      <c r="B4" s="554"/>
      <c r="C4" s="554"/>
      <c r="D4" s="554"/>
      <c r="E4" s="554"/>
      <c r="F4" s="554"/>
      <c r="G4" s="554"/>
      <c r="H4" s="554"/>
    </row>
    <row r="5" spans="1:12" ht="12.75" customHeight="1">
      <c r="A5" s="554" t="s">
        <v>585</v>
      </c>
      <c r="B5" s="554"/>
      <c r="C5" s="554"/>
      <c r="D5" s="554"/>
      <c r="E5" s="554"/>
      <c r="F5" s="554"/>
      <c r="G5" s="554"/>
      <c r="H5" s="554"/>
    </row>
    <row r="6" spans="1:12" ht="38.25" customHeight="1">
      <c r="A6" s="555" t="s">
        <v>584</v>
      </c>
      <c r="B6" s="555"/>
      <c r="C6" s="555"/>
      <c r="D6" s="555"/>
      <c r="E6" s="555"/>
      <c r="F6" s="555"/>
      <c r="G6" s="555"/>
      <c r="H6" s="555"/>
    </row>
    <row r="7" spans="1:12" ht="12.75" customHeight="1">
      <c r="A7" s="408"/>
      <c r="B7" s="408"/>
      <c r="C7" s="408"/>
      <c r="D7" s="408"/>
      <c r="E7" s="408"/>
      <c r="F7" s="408"/>
      <c r="G7" s="408"/>
      <c r="H7" s="408"/>
    </row>
    <row r="8" spans="1:12" ht="12.75" customHeight="1">
      <c r="A8" s="409"/>
      <c r="B8" s="70"/>
      <c r="C8" s="70"/>
      <c r="D8" s="407" t="s">
        <v>233</v>
      </c>
      <c r="E8" s="407"/>
      <c r="F8" s="69"/>
      <c r="G8" s="69"/>
      <c r="H8" s="66"/>
    </row>
    <row r="9" spans="1:12" ht="12.75" customHeight="1">
      <c r="A9" s="409"/>
      <c r="B9" s="70"/>
      <c r="C9" s="70"/>
      <c r="D9" s="407"/>
      <c r="E9" s="407"/>
      <c r="F9" s="69"/>
      <c r="G9" s="69"/>
      <c r="H9" s="66"/>
    </row>
    <row r="10" spans="1:12" ht="25.5">
      <c r="A10" s="20" t="s">
        <v>161</v>
      </c>
      <c r="B10" s="51" t="s">
        <v>112</v>
      </c>
      <c r="C10" s="20" t="s">
        <v>113</v>
      </c>
      <c r="D10" s="20" t="s">
        <v>114</v>
      </c>
      <c r="E10" s="20" t="s">
        <v>115</v>
      </c>
      <c r="F10" s="20" t="s">
        <v>137</v>
      </c>
      <c r="G10" s="104" t="s">
        <v>162</v>
      </c>
      <c r="H10" s="21" t="s">
        <v>118</v>
      </c>
      <c r="I10" s="126"/>
      <c r="J10" s="67" t="s">
        <v>562</v>
      </c>
      <c r="K10" s="375" t="s">
        <v>563</v>
      </c>
    </row>
    <row r="11" spans="1:12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44">
        <v>8</v>
      </c>
      <c r="I11" s="126"/>
      <c r="J11" s="67"/>
      <c r="K11" s="375"/>
    </row>
    <row r="12" spans="1:12">
      <c r="A12" s="49">
        <v>1</v>
      </c>
      <c r="B12" s="143" t="s">
        <v>234</v>
      </c>
      <c r="C12" s="51" t="s">
        <v>62</v>
      </c>
      <c r="D12" s="49">
        <v>342000</v>
      </c>
      <c r="E12" s="19"/>
      <c r="F12" s="44"/>
      <c r="G12" s="144"/>
      <c r="H12" s="207">
        <f>SUM(H13:H43)</f>
        <v>64554.999999982632</v>
      </c>
      <c r="I12" s="13"/>
      <c r="J12" s="313">
        <v>20097.3</v>
      </c>
      <c r="K12" s="375"/>
      <c r="L12" s="331"/>
    </row>
    <row r="13" spans="1:12">
      <c r="A13" s="19"/>
      <c r="B13" s="328" t="s">
        <v>320</v>
      </c>
      <c r="C13" s="51"/>
      <c r="D13" s="49"/>
      <c r="E13" s="19" t="s">
        <v>167</v>
      </c>
      <c r="F13" s="44">
        <v>15</v>
      </c>
      <c r="G13" s="214">
        <v>52.17</v>
      </c>
      <c r="H13" s="57">
        <f>F13*G13</f>
        <v>782.55000000000007</v>
      </c>
      <c r="I13" s="13"/>
      <c r="J13" s="13"/>
      <c r="K13" s="13"/>
      <c r="L13" s="331"/>
    </row>
    <row r="14" spans="1:12">
      <c r="A14" s="19"/>
      <c r="B14" s="328" t="s">
        <v>321</v>
      </c>
      <c r="C14" s="51"/>
      <c r="D14" s="49"/>
      <c r="E14" s="19" t="s">
        <v>167</v>
      </c>
      <c r="F14" s="44">
        <v>6</v>
      </c>
      <c r="G14" s="214">
        <v>53.33</v>
      </c>
      <c r="H14" s="57">
        <f t="shared" ref="H14:H43" si="0">F14*G14</f>
        <v>319.98</v>
      </c>
      <c r="I14" s="13"/>
      <c r="J14" s="13"/>
      <c r="K14" s="13"/>
      <c r="L14" s="331"/>
    </row>
    <row r="15" spans="1:12">
      <c r="A15" s="19"/>
      <c r="B15" s="328" t="s">
        <v>322</v>
      </c>
      <c r="C15" s="51"/>
      <c r="D15" s="49"/>
      <c r="E15" s="19" t="s">
        <v>167</v>
      </c>
      <c r="F15" s="44">
        <v>2</v>
      </c>
      <c r="G15" s="214">
        <v>45.1</v>
      </c>
      <c r="H15" s="57">
        <f t="shared" si="0"/>
        <v>90.2</v>
      </c>
      <c r="I15" s="13"/>
      <c r="J15" s="13"/>
      <c r="K15" s="13"/>
      <c r="L15" s="331"/>
    </row>
    <row r="16" spans="1:12">
      <c r="A16" s="19"/>
      <c r="B16" s="328" t="s">
        <v>323</v>
      </c>
      <c r="C16" s="51"/>
      <c r="D16" s="49"/>
      <c r="E16" s="19" t="s">
        <v>167</v>
      </c>
      <c r="F16" s="44">
        <v>3</v>
      </c>
      <c r="G16" s="214">
        <v>85.22</v>
      </c>
      <c r="H16" s="57">
        <f t="shared" si="0"/>
        <v>255.66</v>
      </c>
      <c r="I16" s="13"/>
      <c r="J16" s="13"/>
      <c r="K16" s="13"/>
      <c r="L16" s="331"/>
    </row>
    <row r="17" spans="1:12">
      <c r="A17" s="19"/>
      <c r="B17" s="328" t="s">
        <v>324</v>
      </c>
      <c r="C17" s="51"/>
      <c r="D17" s="49"/>
      <c r="E17" s="19" t="s">
        <v>167</v>
      </c>
      <c r="F17" s="44">
        <v>8</v>
      </c>
      <c r="G17" s="214">
        <v>55.65</v>
      </c>
      <c r="H17" s="57">
        <f t="shared" si="0"/>
        <v>445.2</v>
      </c>
      <c r="I17" s="13"/>
      <c r="J17" s="13"/>
      <c r="K17" s="13"/>
      <c r="L17" s="331"/>
    </row>
    <row r="18" spans="1:12">
      <c r="A18" s="19"/>
      <c r="B18" s="328" t="s">
        <v>325</v>
      </c>
      <c r="C18" s="51"/>
      <c r="D18" s="49"/>
      <c r="E18" s="19" t="s">
        <v>167</v>
      </c>
      <c r="F18" s="44">
        <v>9</v>
      </c>
      <c r="G18" s="214">
        <v>52.17</v>
      </c>
      <c r="H18" s="57">
        <f t="shared" si="0"/>
        <v>469.53000000000003</v>
      </c>
      <c r="I18" s="13"/>
      <c r="J18" s="13"/>
      <c r="K18" s="13"/>
      <c r="L18" s="331"/>
    </row>
    <row r="19" spans="1:12" ht="38.25">
      <c r="A19" s="19"/>
      <c r="B19" s="325" t="s">
        <v>529</v>
      </c>
      <c r="C19" s="51"/>
      <c r="D19" s="49"/>
      <c r="E19" s="19" t="s">
        <v>167</v>
      </c>
      <c r="F19" s="44">
        <v>11</v>
      </c>
      <c r="G19" s="214">
        <v>165.31</v>
      </c>
      <c r="H19" s="57">
        <f t="shared" si="0"/>
        <v>1818.41</v>
      </c>
      <c r="I19" s="13"/>
      <c r="J19" s="13"/>
      <c r="K19" s="13"/>
      <c r="L19" s="331"/>
    </row>
    <row r="20" spans="1:12">
      <c r="A20" s="19"/>
      <c r="B20" s="328" t="s">
        <v>540</v>
      </c>
      <c r="C20" s="51"/>
      <c r="D20" s="49"/>
      <c r="E20" s="19" t="s">
        <v>167</v>
      </c>
      <c r="F20" s="44">
        <v>5</v>
      </c>
      <c r="G20" s="214">
        <v>168.11</v>
      </c>
      <c r="H20" s="57">
        <f t="shared" si="0"/>
        <v>840.55000000000007</v>
      </c>
      <c r="I20" s="13"/>
      <c r="J20" s="13"/>
      <c r="K20" s="13"/>
      <c r="L20" s="331"/>
    </row>
    <row r="21" spans="1:12">
      <c r="A21" s="19"/>
      <c r="B21" s="329" t="s">
        <v>531</v>
      </c>
      <c r="C21" s="51"/>
      <c r="D21" s="49"/>
      <c r="E21" s="19" t="s">
        <v>167</v>
      </c>
      <c r="F21" s="44">
        <v>40</v>
      </c>
      <c r="G21" s="214">
        <v>220.29</v>
      </c>
      <c r="H21" s="57">
        <f t="shared" si="0"/>
        <v>8811.6</v>
      </c>
      <c r="I21" s="13"/>
      <c r="J21" s="13"/>
      <c r="K21" s="13"/>
      <c r="L21" s="331"/>
    </row>
    <row r="22" spans="1:12" ht="25.5">
      <c r="A22" s="19"/>
      <c r="B22" s="329" t="s">
        <v>498</v>
      </c>
      <c r="C22" s="51"/>
      <c r="D22" s="49"/>
      <c r="E22" s="19" t="s">
        <v>170</v>
      </c>
      <c r="F22" s="44">
        <v>20</v>
      </c>
      <c r="G22" s="214">
        <v>139.13</v>
      </c>
      <c r="H22" s="57">
        <f t="shared" si="0"/>
        <v>2782.6</v>
      </c>
      <c r="I22" s="13"/>
      <c r="J22" s="13"/>
      <c r="K22" s="13"/>
      <c r="L22" s="331"/>
    </row>
    <row r="23" spans="1:12">
      <c r="A23" s="19"/>
      <c r="B23" s="328" t="s">
        <v>541</v>
      </c>
      <c r="C23" s="51"/>
      <c r="D23" s="49"/>
      <c r="E23" s="19" t="s">
        <v>167</v>
      </c>
      <c r="F23" s="44">
        <v>10</v>
      </c>
      <c r="G23" s="214">
        <v>359.41</v>
      </c>
      <c r="H23" s="57">
        <f t="shared" si="0"/>
        <v>3594.1000000000004</v>
      </c>
      <c r="I23" s="13"/>
      <c r="J23" s="13"/>
      <c r="K23" s="13"/>
      <c r="L23" s="331"/>
    </row>
    <row r="24" spans="1:12">
      <c r="A24" s="19"/>
      <c r="B24" s="328" t="s">
        <v>526</v>
      </c>
      <c r="C24" s="51"/>
      <c r="D24" s="49"/>
      <c r="E24" s="19" t="s">
        <v>167</v>
      </c>
      <c r="F24" s="44">
        <v>12</v>
      </c>
      <c r="G24" s="214">
        <v>380.28</v>
      </c>
      <c r="H24" s="57">
        <f t="shared" si="0"/>
        <v>4563.3599999999997</v>
      </c>
      <c r="I24" s="13"/>
      <c r="J24" s="13"/>
      <c r="K24" s="13"/>
      <c r="L24" s="331"/>
    </row>
    <row r="25" spans="1:12">
      <c r="A25" s="19"/>
      <c r="B25" s="328" t="s">
        <v>542</v>
      </c>
      <c r="C25" s="51"/>
      <c r="D25" s="49"/>
      <c r="E25" s="19" t="s">
        <v>167</v>
      </c>
      <c r="F25" s="44">
        <v>10</v>
      </c>
      <c r="G25" s="108">
        <v>301.44</v>
      </c>
      <c r="H25" s="57">
        <f t="shared" si="0"/>
        <v>3014.4</v>
      </c>
      <c r="I25" s="13"/>
      <c r="J25" s="13"/>
      <c r="K25" s="13"/>
      <c r="L25" s="332"/>
    </row>
    <row r="26" spans="1:12">
      <c r="A26" s="19"/>
      <c r="B26" s="328" t="s">
        <v>527</v>
      </c>
      <c r="C26" s="51"/>
      <c r="D26" s="49"/>
      <c r="E26" s="19" t="s">
        <v>167</v>
      </c>
      <c r="F26" s="44">
        <v>12</v>
      </c>
      <c r="G26" s="214">
        <v>394.2</v>
      </c>
      <c r="H26" s="57">
        <f t="shared" si="0"/>
        <v>4730.3999999999996</v>
      </c>
      <c r="I26" s="13"/>
      <c r="J26" s="13"/>
      <c r="K26" s="13"/>
      <c r="L26" s="332"/>
    </row>
    <row r="27" spans="1:12">
      <c r="A27" s="19"/>
      <c r="B27" s="328" t="s">
        <v>543</v>
      </c>
      <c r="C27" s="51"/>
      <c r="D27" s="49"/>
      <c r="E27" s="19" t="s">
        <v>170</v>
      </c>
      <c r="F27" s="44">
        <v>10</v>
      </c>
      <c r="G27" s="214">
        <v>115.94</v>
      </c>
      <c r="H27" s="57">
        <f t="shared" si="0"/>
        <v>1159.4000000000001</v>
      </c>
      <c r="I27" s="13"/>
      <c r="J27" s="13"/>
      <c r="K27" s="13"/>
      <c r="L27" s="331"/>
    </row>
    <row r="28" spans="1:12">
      <c r="A28" s="19"/>
      <c r="B28" s="328" t="s">
        <v>544</v>
      </c>
      <c r="C28" s="51"/>
      <c r="D28" s="49"/>
      <c r="E28" s="19" t="s">
        <v>170</v>
      </c>
      <c r="F28" s="44">
        <v>30</v>
      </c>
      <c r="G28" s="214">
        <v>164.75</v>
      </c>
      <c r="H28" s="57">
        <f t="shared" si="0"/>
        <v>4942.5</v>
      </c>
      <c r="I28" s="13"/>
      <c r="J28" s="13"/>
      <c r="K28" s="13"/>
      <c r="L28" s="331"/>
    </row>
    <row r="29" spans="1:12">
      <c r="A29" s="19"/>
      <c r="B29" s="328" t="s">
        <v>545</v>
      </c>
      <c r="C29" s="51"/>
      <c r="D29" s="49"/>
      <c r="E29" s="19" t="s">
        <v>167</v>
      </c>
      <c r="F29" s="44">
        <v>12.998379810499999</v>
      </c>
      <c r="G29" s="108">
        <v>524.63</v>
      </c>
      <c r="H29" s="57">
        <f t="shared" si="0"/>
        <v>6819.3399999826142</v>
      </c>
      <c r="I29" s="13"/>
      <c r="J29" s="13"/>
      <c r="K29" s="13"/>
      <c r="L29" s="332"/>
    </row>
    <row r="30" spans="1:12">
      <c r="A30" s="19"/>
      <c r="B30" s="328" t="s">
        <v>326</v>
      </c>
      <c r="C30" s="51"/>
      <c r="D30" s="49"/>
      <c r="E30" s="19" t="s">
        <v>167</v>
      </c>
      <c r="F30" s="44">
        <v>5</v>
      </c>
      <c r="G30" s="214">
        <v>614.48</v>
      </c>
      <c r="H30" s="57">
        <f t="shared" si="0"/>
        <v>3072.4</v>
      </c>
      <c r="I30" s="13"/>
      <c r="J30" s="13"/>
      <c r="K30" s="13"/>
      <c r="L30" s="331"/>
    </row>
    <row r="31" spans="1:12">
      <c r="A31" s="19"/>
      <c r="B31" s="328" t="s">
        <v>546</v>
      </c>
      <c r="C31" s="51"/>
      <c r="D31" s="49"/>
      <c r="E31" s="19" t="s">
        <v>167</v>
      </c>
      <c r="F31" s="44">
        <v>15</v>
      </c>
      <c r="G31" s="214">
        <v>289.85000000000002</v>
      </c>
      <c r="H31" s="57">
        <f t="shared" si="0"/>
        <v>4347.75</v>
      </c>
      <c r="I31" s="13"/>
      <c r="J31" s="13"/>
      <c r="K31" s="13"/>
      <c r="L31" s="331"/>
    </row>
    <row r="32" spans="1:12">
      <c r="A32" s="19"/>
      <c r="B32" s="328" t="s">
        <v>327</v>
      </c>
      <c r="C32" s="51"/>
      <c r="D32" s="49"/>
      <c r="E32" s="19" t="s">
        <v>167</v>
      </c>
      <c r="F32" s="44">
        <v>2</v>
      </c>
      <c r="G32" s="108">
        <v>718.83</v>
      </c>
      <c r="H32" s="57">
        <f t="shared" si="0"/>
        <v>1437.66</v>
      </c>
      <c r="I32" s="13"/>
      <c r="J32" s="13"/>
      <c r="K32" s="13"/>
      <c r="L32" s="332"/>
    </row>
    <row r="33" spans="1:15">
      <c r="A33" s="19"/>
      <c r="B33" s="328" t="s">
        <v>328</v>
      </c>
      <c r="C33" s="51"/>
      <c r="D33" s="49"/>
      <c r="E33" s="19" t="s">
        <v>170</v>
      </c>
      <c r="F33" s="44">
        <v>4</v>
      </c>
      <c r="G33" s="214">
        <v>185.34</v>
      </c>
      <c r="H33" s="57">
        <f t="shared" si="0"/>
        <v>741.36</v>
      </c>
      <c r="I33" s="13"/>
      <c r="J33" s="13"/>
      <c r="K33" s="13"/>
      <c r="L33" s="331"/>
    </row>
    <row r="34" spans="1:15">
      <c r="A34" s="19"/>
      <c r="B34" s="328" t="s">
        <v>547</v>
      </c>
      <c r="C34" s="51"/>
      <c r="D34" s="49"/>
      <c r="E34" s="19" t="s">
        <v>168</v>
      </c>
      <c r="F34" s="44">
        <v>53</v>
      </c>
      <c r="G34" s="215">
        <v>10.67</v>
      </c>
      <c r="H34" s="57">
        <f t="shared" si="0"/>
        <v>565.51</v>
      </c>
      <c r="I34" s="13"/>
      <c r="J34" s="13"/>
      <c r="K34" s="13"/>
      <c r="L34" s="331"/>
    </row>
    <row r="35" spans="1:15" ht="60">
      <c r="A35" s="19"/>
      <c r="B35" s="330" t="s">
        <v>538</v>
      </c>
      <c r="C35" s="51"/>
      <c r="D35" s="49"/>
      <c r="E35" s="19" t="s">
        <v>167</v>
      </c>
      <c r="F35" s="44">
        <v>4</v>
      </c>
      <c r="G35" s="214">
        <v>90.43</v>
      </c>
      <c r="H35" s="57">
        <f t="shared" si="0"/>
        <v>361.72</v>
      </c>
      <c r="I35" s="13"/>
      <c r="J35" s="13"/>
      <c r="K35" s="13"/>
      <c r="L35" s="331"/>
    </row>
    <row r="36" spans="1:15">
      <c r="A36" s="19"/>
      <c r="B36" s="328" t="s">
        <v>329</v>
      </c>
      <c r="C36" s="51"/>
      <c r="D36" s="49"/>
      <c r="E36" s="19" t="s">
        <v>167</v>
      </c>
      <c r="F36" s="44">
        <v>5</v>
      </c>
      <c r="G36" s="214">
        <v>222.6</v>
      </c>
      <c r="H36" s="57">
        <f t="shared" si="0"/>
        <v>1113</v>
      </c>
      <c r="I36" s="13"/>
      <c r="J36" s="13"/>
      <c r="K36" s="13"/>
      <c r="L36" s="331"/>
    </row>
    <row r="37" spans="1:15">
      <c r="A37" s="19"/>
      <c r="B37" s="328" t="s">
        <v>330</v>
      </c>
      <c r="C37" s="51"/>
      <c r="D37" s="49"/>
      <c r="E37" s="19" t="s">
        <v>167</v>
      </c>
      <c r="F37" s="44">
        <v>1</v>
      </c>
      <c r="G37" s="214">
        <v>606.37</v>
      </c>
      <c r="H37" s="57">
        <f t="shared" si="0"/>
        <v>606.37</v>
      </c>
      <c r="I37" s="13"/>
      <c r="J37" s="13"/>
      <c r="K37" s="13"/>
      <c r="L37" s="331"/>
    </row>
    <row r="38" spans="1:15">
      <c r="A38" s="19"/>
      <c r="B38" s="328" t="s">
        <v>331</v>
      </c>
      <c r="C38" s="51"/>
      <c r="D38" s="49"/>
      <c r="E38" s="19" t="s">
        <v>167</v>
      </c>
      <c r="F38" s="44">
        <v>1</v>
      </c>
      <c r="G38" s="214">
        <v>1043.46</v>
      </c>
      <c r="H38" s="57">
        <f t="shared" si="0"/>
        <v>1043.46</v>
      </c>
      <c r="I38" s="13"/>
      <c r="J38" s="13"/>
      <c r="K38" s="13"/>
      <c r="L38" s="331"/>
    </row>
    <row r="39" spans="1:15">
      <c r="A39" s="19"/>
      <c r="B39" s="328" t="s">
        <v>177</v>
      </c>
      <c r="C39" s="51"/>
      <c r="D39" s="49"/>
      <c r="E39" s="19" t="s">
        <v>167</v>
      </c>
      <c r="F39" s="44">
        <v>1</v>
      </c>
      <c r="G39" s="214">
        <v>617.96</v>
      </c>
      <c r="H39" s="57">
        <f t="shared" si="0"/>
        <v>617.96</v>
      </c>
      <c r="I39" s="13"/>
      <c r="J39" s="13"/>
      <c r="K39" s="13"/>
      <c r="L39" s="331"/>
    </row>
    <row r="40" spans="1:15">
      <c r="A40" s="19"/>
      <c r="B40" s="328" t="s">
        <v>332</v>
      </c>
      <c r="C40" s="51"/>
      <c r="D40" s="49"/>
      <c r="E40" s="19" t="s">
        <v>167</v>
      </c>
      <c r="F40" s="44">
        <v>1</v>
      </c>
      <c r="G40" s="214">
        <v>1855.04</v>
      </c>
      <c r="H40" s="57">
        <f t="shared" si="0"/>
        <v>1855.04</v>
      </c>
      <c r="I40" s="13"/>
      <c r="J40" s="13"/>
      <c r="K40" s="13"/>
      <c r="L40" s="331"/>
    </row>
    <row r="41" spans="1:15">
      <c r="A41" s="19"/>
      <c r="B41" s="328" t="s">
        <v>539</v>
      </c>
      <c r="C41" s="51"/>
      <c r="D41" s="49"/>
      <c r="E41" s="19" t="s">
        <v>167</v>
      </c>
      <c r="F41" s="44">
        <v>1</v>
      </c>
      <c r="G41" s="214">
        <v>313.04000000000002</v>
      </c>
      <c r="H41" s="57">
        <f t="shared" si="0"/>
        <v>313.04000000000002</v>
      </c>
      <c r="I41" s="13"/>
      <c r="J41" s="13"/>
      <c r="K41" s="13"/>
      <c r="L41" s="331"/>
    </row>
    <row r="42" spans="1:15">
      <c r="A42" s="19"/>
      <c r="B42" s="328" t="s">
        <v>548</v>
      </c>
      <c r="C42" s="51"/>
      <c r="D42" s="49"/>
      <c r="E42" s="19" t="s">
        <v>167</v>
      </c>
      <c r="F42" s="44">
        <v>1</v>
      </c>
      <c r="G42" s="214">
        <v>3014.44</v>
      </c>
      <c r="H42" s="57">
        <f t="shared" si="0"/>
        <v>3014.44</v>
      </c>
      <c r="I42" s="13"/>
      <c r="J42" s="13"/>
      <c r="K42" s="13"/>
      <c r="L42" s="331"/>
    </row>
    <row r="43" spans="1:15">
      <c r="A43" s="19"/>
      <c r="B43" s="328" t="s">
        <v>549</v>
      </c>
      <c r="C43" s="51"/>
      <c r="D43" s="49"/>
      <c r="E43" s="19" t="s">
        <v>167</v>
      </c>
      <c r="F43" s="44">
        <v>1</v>
      </c>
      <c r="G43" s="214">
        <v>25.51</v>
      </c>
      <c r="H43" s="57">
        <f t="shared" si="0"/>
        <v>25.51</v>
      </c>
      <c r="I43" s="13"/>
      <c r="J43" s="13"/>
      <c r="K43" s="13"/>
      <c r="L43" s="331"/>
    </row>
    <row r="44" spans="1:15">
      <c r="A44" s="58"/>
      <c r="B44" s="85" t="s">
        <v>122</v>
      </c>
      <c r="C44" s="152"/>
      <c r="D44" s="86"/>
      <c r="E44" s="58"/>
      <c r="F44" s="87"/>
      <c r="G44" s="87"/>
      <c r="H44" s="153">
        <f>H12</f>
        <v>64554.999999982632</v>
      </c>
      <c r="I44" s="154"/>
      <c r="J44" s="103"/>
      <c r="K44" s="103"/>
      <c r="L44" s="103"/>
      <c r="M44" s="103"/>
      <c r="N44" s="103"/>
      <c r="O44" s="103"/>
    </row>
    <row r="45" spans="1:15" s="68" customFormat="1">
      <c r="A45" s="409"/>
      <c r="B45" s="155"/>
      <c r="C45" s="155"/>
      <c r="D45" s="93"/>
      <c r="E45" s="409"/>
      <c r="F45" s="94"/>
      <c r="G45" s="94"/>
      <c r="H45" s="156"/>
      <c r="I45" s="67"/>
      <c r="J45" s="67"/>
      <c r="K45" s="67"/>
    </row>
    <row r="46" spans="1:15">
      <c r="B46" s="157" t="s">
        <v>276</v>
      </c>
      <c r="H46" s="158">
        <f>H44</f>
        <v>64554.999999982632</v>
      </c>
    </row>
    <row r="47" spans="1:15">
      <c r="B47" s="157"/>
      <c r="H47" s="158"/>
    </row>
    <row r="50" spans="1:8">
      <c r="A50" s="13" t="s">
        <v>519</v>
      </c>
      <c r="H50" s="138" t="s">
        <v>3</v>
      </c>
    </row>
  </sheetData>
  <mergeCells count="4">
    <mergeCell ref="A2:H2"/>
    <mergeCell ref="A4:H4"/>
    <mergeCell ref="A5:H5"/>
    <mergeCell ref="A6:H6"/>
  </mergeCells>
  <pageMargins left="0.7" right="0.7" top="0.75" bottom="0.75" header="0.3" footer="0.3"/>
  <pageSetup paperSize="9" scale="70" orientation="portrait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112"/>
  <sheetViews>
    <sheetView view="pageBreakPreview" topLeftCell="A25" zoomScaleNormal="100" zoomScaleSheetLayoutView="100" workbookViewId="0">
      <selection activeCell="K33" sqref="K33"/>
    </sheetView>
  </sheetViews>
  <sheetFormatPr defaultRowHeight="12.75"/>
  <cols>
    <col min="1" max="1" width="3.5703125" style="13" customWidth="1"/>
    <col min="2" max="2" width="50" style="13" customWidth="1"/>
    <col min="3" max="3" width="9.7109375" style="13" customWidth="1"/>
    <col min="4" max="4" width="10" style="13" customWidth="1"/>
    <col min="5" max="5" width="11.7109375" style="13" customWidth="1"/>
    <col min="6" max="7" width="11.85546875" style="137" customWidth="1"/>
    <col min="8" max="8" width="15.140625" style="138" customWidth="1"/>
    <col min="9" max="9" width="9.140625" style="12"/>
    <col min="10" max="10" width="11.140625" style="12" bestFit="1" customWidth="1"/>
    <col min="11" max="11" width="10.28515625" style="12" bestFit="1" customWidth="1"/>
    <col min="12" max="256" width="9.140625" style="13"/>
    <col min="257" max="257" width="3.5703125" style="13" customWidth="1"/>
    <col min="258" max="258" width="50" style="13" customWidth="1"/>
    <col min="259" max="259" width="9.7109375" style="13" customWidth="1"/>
    <col min="260" max="260" width="10" style="13" customWidth="1"/>
    <col min="261" max="261" width="11.7109375" style="13" customWidth="1"/>
    <col min="262" max="263" width="11.85546875" style="13" customWidth="1"/>
    <col min="264" max="264" width="15.140625" style="13" customWidth="1"/>
    <col min="265" max="265" width="9.140625" style="13"/>
    <col min="266" max="266" width="10.85546875" style="13" bestFit="1" customWidth="1"/>
    <col min="267" max="512" width="9.140625" style="13"/>
    <col min="513" max="513" width="3.5703125" style="13" customWidth="1"/>
    <col min="514" max="514" width="50" style="13" customWidth="1"/>
    <col min="515" max="515" width="9.7109375" style="13" customWidth="1"/>
    <col min="516" max="516" width="10" style="13" customWidth="1"/>
    <col min="517" max="517" width="11.7109375" style="13" customWidth="1"/>
    <col min="518" max="519" width="11.85546875" style="13" customWidth="1"/>
    <col min="520" max="520" width="15.140625" style="13" customWidth="1"/>
    <col min="521" max="521" width="9.140625" style="13"/>
    <col min="522" max="522" width="10.85546875" style="13" bestFit="1" customWidth="1"/>
    <col min="523" max="768" width="9.140625" style="13"/>
    <col min="769" max="769" width="3.5703125" style="13" customWidth="1"/>
    <col min="770" max="770" width="50" style="13" customWidth="1"/>
    <col min="771" max="771" width="9.7109375" style="13" customWidth="1"/>
    <col min="772" max="772" width="10" style="13" customWidth="1"/>
    <col min="773" max="773" width="11.7109375" style="13" customWidth="1"/>
    <col min="774" max="775" width="11.85546875" style="13" customWidth="1"/>
    <col min="776" max="776" width="15.140625" style="13" customWidth="1"/>
    <col min="777" max="777" width="9.140625" style="13"/>
    <col min="778" max="778" width="10.85546875" style="13" bestFit="1" customWidth="1"/>
    <col min="779" max="1024" width="9.140625" style="13"/>
    <col min="1025" max="1025" width="3.5703125" style="13" customWidth="1"/>
    <col min="1026" max="1026" width="50" style="13" customWidth="1"/>
    <col min="1027" max="1027" width="9.7109375" style="13" customWidth="1"/>
    <col min="1028" max="1028" width="10" style="13" customWidth="1"/>
    <col min="1029" max="1029" width="11.7109375" style="13" customWidth="1"/>
    <col min="1030" max="1031" width="11.85546875" style="13" customWidth="1"/>
    <col min="1032" max="1032" width="15.140625" style="13" customWidth="1"/>
    <col min="1033" max="1033" width="9.140625" style="13"/>
    <col min="1034" max="1034" width="10.85546875" style="13" bestFit="1" customWidth="1"/>
    <col min="1035" max="1280" width="9.140625" style="13"/>
    <col min="1281" max="1281" width="3.5703125" style="13" customWidth="1"/>
    <col min="1282" max="1282" width="50" style="13" customWidth="1"/>
    <col min="1283" max="1283" width="9.7109375" style="13" customWidth="1"/>
    <col min="1284" max="1284" width="10" style="13" customWidth="1"/>
    <col min="1285" max="1285" width="11.7109375" style="13" customWidth="1"/>
    <col min="1286" max="1287" width="11.85546875" style="13" customWidth="1"/>
    <col min="1288" max="1288" width="15.140625" style="13" customWidth="1"/>
    <col min="1289" max="1289" width="9.140625" style="13"/>
    <col min="1290" max="1290" width="10.85546875" style="13" bestFit="1" customWidth="1"/>
    <col min="1291" max="1536" width="9.140625" style="13"/>
    <col min="1537" max="1537" width="3.5703125" style="13" customWidth="1"/>
    <col min="1538" max="1538" width="50" style="13" customWidth="1"/>
    <col min="1539" max="1539" width="9.7109375" style="13" customWidth="1"/>
    <col min="1540" max="1540" width="10" style="13" customWidth="1"/>
    <col min="1541" max="1541" width="11.7109375" style="13" customWidth="1"/>
    <col min="1542" max="1543" width="11.85546875" style="13" customWidth="1"/>
    <col min="1544" max="1544" width="15.140625" style="13" customWidth="1"/>
    <col min="1545" max="1545" width="9.140625" style="13"/>
    <col min="1546" max="1546" width="10.85546875" style="13" bestFit="1" customWidth="1"/>
    <col min="1547" max="1792" width="9.140625" style="13"/>
    <col min="1793" max="1793" width="3.5703125" style="13" customWidth="1"/>
    <col min="1794" max="1794" width="50" style="13" customWidth="1"/>
    <col min="1795" max="1795" width="9.7109375" style="13" customWidth="1"/>
    <col min="1796" max="1796" width="10" style="13" customWidth="1"/>
    <col min="1797" max="1797" width="11.7109375" style="13" customWidth="1"/>
    <col min="1798" max="1799" width="11.85546875" style="13" customWidth="1"/>
    <col min="1800" max="1800" width="15.140625" style="13" customWidth="1"/>
    <col min="1801" max="1801" width="9.140625" style="13"/>
    <col min="1802" max="1802" width="10.85546875" style="13" bestFit="1" customWidth="1"/>
    <col min="1803" max="2048" width="9.140625" style="13"/>
    <col min="2049" max="2049" width="3.5703125" style="13" customWidth="1"/>
    <col min="2050" max="2050" width="50" style="13" customWidth="1"/>
    <col min="2051" max="2051" width="9.7109375" style="13" customWidth="1"/>
    <col min="2052" max="2052" width="10" style="13" customWidth="1"/>
    <col min="2053" max="2053" width="11.7109375" style="13" customWidth="1"/>
    <col min="2054" max="2055" width="11.85546875" style="13" customWidth="1"/>
    <col min="2056" max="2056" width="15.140625" style="13" customWidth="1"/>
    <col min="2057" max="2057" width="9.140625" style="13"/>
    <col min="2058" max="2058" width="10.85546875" style="13" bestFit="1" customWidth="1"/>
    <col min="2059" max="2304" width="9.140625" style="13"/>
    <col min="2305" max="2305" width="3.5703125" style="13" customWidth="1"/>
    <col min="2306" max="2306" width="50" style="13" customWidth="1"/>
    <col min="2307" max="2307" width="9.7109375" style="13" customWidth="1"/>
    <col min="2308" max="2308" width="10" style="13" customWidth="1"/>
    <col min="2309" max="2309" width="11.7109375" style="13" customWidth="1"/>
    <col min="2310" max="2311" width="11.85546875" style="13" customWidth="1"/>
    <col min="2312" max="2312" width="15.140625" style="13" customWidth="1"/>
    <col min="2313" max="2313" width="9.140625" style="13"/>
    <col min="2314" max="2314" width="10.85546875" style="13" bestFit="1" customWidth="1"/>
    <col min="2315" max="2560" width="9.140625" style="13"/>
    <col min="2561" max="2561" width="3.5703125" style="13" customWidth="1"/>
    <col min="2562" max="2562" width="50" style="13" customWidth="1"/>
    <col min="2563" max="2563" width="9.7109375" style="13" customWidth="1"/>
    <col min="2564" max="2564" width="10" style="13" customWidth="1"/>
    <col min="2565" max="2565" width="11.7109375" style="13" customWidth="1"/>
    <col min="2566" max="2567" width="11.85546875" style="13" customWidth="1"/>
    <col min="2568" max="2568" width="15.140625" style="13" customWidth="1"/>
    <col min="2569" max="2569" width="9.140625" style="13"/>
    <col min="2570" max="2570" width="10.85546875" style="13" bestFit="1" customWidth="1"/>
    <col min="2571" max="2816" width="9.140625" style="13"/>
    <col min="2817" max="2817" width="3.5703125" style="13" customWidth="1"/>
    <col min="2818" max="2818" width="50" style="13" customWidth="1"/>
    <col min="2819" max="2819" width="9.7109375" style="13" customWidth="1"/>
    <col min="2820" max="2820" width="10" style="13" customWidth="1"/>
    <col min="2821" max="2821" width="11.7109375" style="13" customWidth="1"/>
    <col min="2822" max="2823" width="11.85546875" style="13" customWidth="1"/>
    <col min="2824" max="2824" width="15.140625" style="13" customWidth="1"/>
    <col min="2825" max="2825" width="9.140625" style="13"/>
    <col min="2826" max="2826" width="10.85546875" style="13" bestFit="1" customWidth="1"/>
    <col min="2827" max="3072" width="9.140625" style="13"/>
    <col min="3073" max="3073" width="3.5703125" style="13" customWidth="1"/>
    <col min="3074" max="3074" width="50" style="13" customWidth="1"/>
    <col min="3075" max="3075" width="9.7109375" style="13" customWidth="1"/>
    <col min="3076" max="3076" width="10" style="13" customWidth="1"/>
    <col min="3077" max="3077" width="11.7109375" style="13" customWidth="1"/>
    <col min="3078" max="3079" width="11.85546875" style="13" customWidth="1"/>
    <col min="3080" max="3080" width="15.140625" style="13" customWidth="1"/>
    <col min="3081" max="3081" width="9.140625" style="13"/>
    <col min="3082" max="3082" width="10.85546875" style="13" bestFit="1" customWidth="1"/>
    <col min="3083" max="3328" width="9.140625" style="13"/>
    <col min="3329" max="3329" width="3.5703125" style="13" customWidth="1"/>
    <col min="3330" max="3330" width="50" style="13" customWidth="1"/>
    <col min="3331" max="3331" width="9.7109375" style="13" customWidth="1"/>
    <col min="3332" max="3332" width="10" style="13" customWidth="1"/>
    <col min="3333" max="3333" width="11.7109375" style="13" customWidth="1"/>
    <col min="3334" max="3335" width="11.85546875" style="13" customWidth="1"/>
    <col min="3336" max="3336" width="15.140625" style="13" customWidth="1"/>
    <col min="3337" max="3337" width="9.140625" style="13"/>
    <col min="3338" max="3338" width="10.85546875" style="13" bestFit="1" customWidth="1"/>
    <col min="3339" max="3584" width="9.140625" style="13"/>
    <col min="3585" max="3585" width="3.5703125" style="13" customWidth="1"/>
    <col min="3586" max="3586" width="50" style="13" customWidth="1"/>
    <col min="3587" max="3587" width="9.7109375" style="13" customWidth="1"/>
    <col min="3588" max="3588" width="10" style="13" customWidth="1"/>
    <col min="3589" max="3589" width="11.7109375" style="13" customWidth="1"/>
    <col min="3590" max="3591" width="11.85546875" style="13" customWidth="1"/>
    <col min="3592" max="3592" width="15.140625" style="13" customWidth="1"/>
    <col min="3593" max="3593" width="9.140625" style="13"/>
    <col min="3594" max="3594" width="10.85546875" style="13" bestFit="1" customWidth="1"/>
    <col min="3595" max="3840" width="9.140625" style="13"/>
    <col min="3841" max="3841" width="3.5703125" style="13" customWidth="1"/>
    <col min="3842" max="3842" width="50" style="13" customWidth="1"/>
    <col min="3843" max="3843" width="9.7109375" style="13" customWidth="1"/>
    <col min="3844" max="3844" width="10" style="13" customWidth="1"/>
    <col min="3845" max="3845" width="11.7109375" style="13" customWidth="1"/>
    <col min="3846" max="3847" width="11.85546875" style="13" customWidth="1"/>
    <col min="3848" max="3848" width="15.140625" style="13" customWidth="1"/>
    <col min="3849" max="3849" width="9.140625" style="13"/>
    <col min="3850" max="3850" width="10.85546875" style="13" bestFit="1" customWidth="1"/>
    <col min="3851" max="4096" width="9.140625" style="13"/>
    <col min="4097" max="4097" width="3.5703125" style="13" customWidth="1"/>
    <col min="4098" max="4098" width="50" style="13" customWidth="1"/>
    <col min="4099" max="4099" width="9.7109375" style="13" customWidth="1"/>
    <col min="4100" max="4100" width="10" style="13" customWidth="1"/>
    <col min="4101" max="4101" width="11.7109375" style="13" customWidth="1"/>
    <col min="4102" max="4103" width="11.85546875" style="13" customWidth="1"/>
    <col min="4104" max="4104" width="15.140625" style="13" customWidth="1"/>
    <col min="4105" max="4105" width="9.140625" style="13"/>
    <col min="4106" max="4106" width="10.85546875" style="13" bestFit="1" customWidth="1"/>
    <col min="4107" max="4352" width="9.140625" style="13"/>
    <col min="4353" max="4353" width="3.5703125" style="13" customWidth="1"/>
    <col min="4354" max="4354" width="50" style="13" customWidth="1"/>
    <col min="4355" max="4355" width="9.7109375" style="13" customWidth="1"/>
    <col min="4356" max="4356" width="10" style="13" customWidth="1"/>
    <col min="4357" max="4357" width="11.7109375" style="13" customWidth="1"/>
    <col min="4358" max="4359" width="11.85546875" style="13" customWidth="1"/>
    <col min="4360" max="4360" width="15.140625" style="13" customWidth="1"/>
    <col min="4361" max="4361" width="9.140625" style="13"/>
    <col min="4362" max="4362" width="10.85546875" style="13" bestFit="1" customWidth="1"/>
    <col min="4363" max="4608" width="9.140625" style="13"/>
    <col min="4609" max="4609" width="3.5703125" style="13" customWidth="1"/>
    <col min="4610" max="4610" width="50" style="13" customWidth="1"/>
    <col min="4611" max="4611" width="9.7109375" style="13" customWidth="1"/>
    <col min="4612" max="4612" width="10" style="13" customWidth="1"/>
    <col min="4613" max="4613" width="11.7109375" style="13" customWidth="1"/>
    <col min="4614" max="4615" width="11.85546875" style="13" customWidth="1"/>
    <col min="4616" max="4616" width="15.140625" style="13" customWidth="1"/>
    <col min="4617" max="4617" width="9.140625" style="13"/>
    <col min="4618" max="4618" width="10.85546875" style="13" bestFit="1" customWidth="1"/>
    <col min="4619" max="4864" width="9.140625" style="13"/>
    <col min="4865" max="4865" width="3.5703125" style="13" customWidth="1"/>
    <col min="4866" max="4866" width="50" style="13" customWidth="1"/>
    <col min="4867" max="4867" width="9.7109375" style="13" customWidth="1"/>
    <col min="4868" max="4868" width="10" style="13" customWidth="1"/>
    <col min="4869" max="4869" width="11.7109375" style="13" customWidth="1"/>
    <col min="4870" max="4871" width="11.85546875" style="13" customWidth="1"/>
    <col min="4872" max="4872" width="15.140625" style="13" customWidth="1"/>
    <col min="4873" max="4873" width="9.140625" style="13"/>
    <col min="4874" max="4874" width="10.85546875" style="13" bestFit="1" customWidth="1"/>
    <col min="4875" max="5120" width="9.140625" style="13"/>
    <col min="5121" max="5121" width="3.5703125" style="13" customWidth="1"/>
    <col min="5122" max="5122" width="50" style="13" customWidth="1"/>
    <col min="5123" max="5123" width="9.7109375" style="13" customWidth="1"/>
    <col min="5124" max="5124" width="10" style="13" customWidth="1"/>
    <col min="5125" max="5125" width="11.7109375" style="13" customWidth="1"/>
    <col min="5126" max="5127" width="11.85546875" style="13" customWidth="1"/>
    <col min="5128" max="5128" width="15.140625" style="13" customWidth="1"/>
    <col min="5129" max="5129" width="9.140625" style="13"/>
    <col min="5130" max="5130" width="10.85546875" style="13" bestFit="1" customWidth="1"/>
    <col min="5131" max="5376" width="9.140625" style="13"/>
    <col min="5377" max="5377" width="3.5703125" style="13" customWidth="1"/>
    <col min="5378" max="5378" width="50" style="13" customWidth="1"/>
    <col min="5379" max="5379" width="9.7109375" style="13" customWidth="1"/>
    <col min="5380" max="5380" width="10" style="13" customWidth="1"/>
    <col min="5381" max="5381" width="11.7109375" style="13" customWidth="1"/>
    <col min="5382" max="5383" width="11.85546875" style="13" customWidth="1"/>
    <col min="5384" max="5384" width="15.140625" style="13" customWidth="1"/>
    <col min="5385" max="5385" width="9.140625" style="13"/>
    <col min="5386" max="5386" width="10.85546875" style="13" bestFit="1" customWidth="1"/>
    <col min="5387" max="5632" width="9.140625" style="13"/>
    <col min="5633" max="5633" width="3.5703125" style="13" customWidth="1"/>
    <col min="5634" max="5634" width="50" style="13" customWidth="1"/>
    <col min="5635" max="5635" width="9.7109375" style="13" customWidth="1"/>
    <col min="5636" max="5636" width="10" style="13" customWidth="1"/>
    <col min="5637" max="5637" width="11.7109375" style="13" customWidth="1"/>
    <col min="5638" max="5639" width="11.85546875" style="13" customWidth="1"/>
    <col min="5640" max="5640" width="15.140625" style="13" customWidth="1"/>
    <col min="5641" max="5641" width="9.140625" style="13"/>
    <col min="5642" max="5642" width="10.85546875" style="13" bestFit="1" customWidth="1"/>
    <col min="5643" max="5888" width="9.140625" style="13"/>
    <col min="5889" max="5889" width="3.5703125" style="13" customWidth="1"/>
    <col min="5890" max="5890" width="50" style="13" customWidth="1"/>
    <col min="5891" max="5891" width="9.7109375" style="13" customWidth="1"/>
    <col min="5892" max="5892" width="10" style="13" customWidth="1"/>
    <col min="5893" max="5893" width="11.7109375" style="13" customWidth="1"/>
    <col min="5894" max="5895" width="11.85546875" style="13" customWidth="1"/>
    <col min="5896" max="5896" width="15.140625" style="13" customWidth="1"/>
    <col min="5897" max="5897" width="9.140625" style="13"/>
    <col min="5898" max="5898" width="10.85546875" style="13" bestFit="1" customWidth="1"/>
    <col min="5899" max="6144" width="9.140625" style="13"/>
    <col min="6145" max="6145" width="3.5703125" style="13" customWidth="1"/>
    <col min="6146" max="6146" width="50" style="13" customWidth="1"/>
    <col min="6147" max="6147" width="9.7109375" style="13" customWidth="1"/>
    <col min="6148" max="6148" width="10" style="13" customWidth="1"/>
    <col min="6149" max="6149" width="11.7109375" style="13" customWidth="1"/>
    <col min="6150" max="6151" width="11.85546875" style="13" customWidth="1"/>
    <col min="6152" max="6152" width="15.140625" style="13" customWidth="1"/>
    <col min="6153" max="6153" width="9.140625" style="13"/>
    <col min="6154" max="6154" width="10.85546875" style="13" bestFit="1" customWidth="1"/>
    <col min="6155" max="6400" width="9.140625" style="13"/>
    <col min="6401" max="6401" width="3.5703125" style="13" customWidth="1"/>
    <col min="6402" max="6402" width="50" style="13" customWidth="1"/>
    <col min="6403" max="6403" width="9.7109375" style="13" customWidth="1"/>
    <col min="6404" max="6404" width="10" style="13" customWidth="1"/>
    <col min="6405" max="6405" width="11.7109375" style="13" customWidth="1"/>
    <col min="6406" max="6407" width="11.85546875" style="13" customWidth="1"/>
    <col min="6408" max="6408" width="15.140625" style="13" customWidth="1"/>
    <col min="6409" max="6409" width="9.140625" style="13"/>
    <col min="6410" max="6410" width="10.85546875" style="13" bestFit="1" customWidth="1"/>
    <col min="6411" max="6656" width="9.140625" style="13"/>
    <col min="6657" max="6657" width="3.5703125" style="13" customWidth="1"/>
    <col min="6658" max="6658" width="50" style="13" customWidth="1"/>
    <col min="6659" max="6659" width="9.7109375" style="13" customWidth="1"/>
    <col min="6660" max="6660" width="10" style="13" customWidth="1"/>
    <col min="6661" max="6661" width="11.7109375" style="13" customWidth="1"/>
    <col min="6662" max="6663" width="11.85546875" style="13" customWidth="1"/>
    <col min="6664" max="6664" width="15.140625" style="13" customWidth="1"/>
    <col min="6665" max="6665" width="9.140625" style="13"/>
    <col min="6666" max="6666" width="10.85546875" style="13" bestFit="1" customWidth="1"/>
    <col min="6667" max="6912" width="9.140625" style="13"/>
    <col min="6913" max="6913" width="3.5703125" style="13" customWidth="1"/>
    <col min="6914" max="6914" width="50" style="13" customWidth="1"/>
    <col min="6915" max="6915" width="9.7109375" style="13" customWidth="1"/>
    <col min="6916" max="6916" width="10" style="13" customWidth="1"/>
    <col min="6917" max="6917" width="11.7109375" style="13" customWidth="1"/>
    <col min="6918" max="6919" width="11.85546875" style="13" customWidth="1"/>
    <col min="6920" max="6920" width="15.140625" style="13" customWidth="1"/>
    <col min="6921" max="6921" width="9.140625" style="13"/>
    <col min="6922" max="6922" width="10.85546875" style="13" bestFit="1" customWidth="1"/>
    <col min="6923" max="7168" width="9.140625" style="13"/>
    <col min="7169" max="7169" width="3.5703125" style="13" customWidth="1"/>
    <col min="7170" max="7170" width="50" style="13" customWidth="1"/>
    <col min="7171" max="7171" width="9.7109375" style="13" customWidth="1"/>
    <col min="7172" max="7172" width="10" style="13" customWidth="1"/>
    <col min="7173" max="7173" width="11.7109375" style="13" customWidth="1"/>
    <col min="7174" max="7175" width="11.85546875" style="13" customWidth="1"/>
    <col min="7176" max="7176" width="15.140625" style="13" customWidth="1"/>
    <col min="7177" max="7177" width="9.140625" style="13"/>
    <col min="7178" max="7178" width="10.85546875" style="13" bestFit="1" customWidth="1"/>
    <col min="7179" max="7424" width="9.140625" style="13"/>
    <col min="7425" max="7425" width="3.5703125" style="13" customWidth="1"/>
    <col min="7426" max="7426" width="50" style="13" customWidth="1"/>
    <col min="7427" max="7427" width="9.7109375" style="13" customWidth="1"/>
    <col min="7428" max="7428" width="10" style="13" customWidth="1"/>
    <col min="7429" max="7429" width="11.7109375" style="13" customWidth="1"/>
    <col min="7430" max="7431" width="11.85546875" style="13" customWidth="1"/>
    <col min="7432" max="7432" width="15.140625" style="13" customWidth="1"/>
    <col min="7433" max="7433" width="9.140625" style="13"/>
    <col min="7434" max="7434" width="10.85546875" style="13" bestFit="1" customWidth="1"/>
    <col min="7435" max="7680" width="9.140625" style="13"/>
    <col min="7681" max="7681" width="3.5703125" style="13" customWidth="1"/>
    <col min="7682" max="7682" width="50" style="13" customWidth="1"/>
    <col min="7683" max="7683" width="9.7109375" style="13" customWidth="1"/>
    <col min="7684" max="7684" width="10" style="13" customWidth="1"/>
    <col min="7685" max="7685" width="11.7109375" style="13" customWidth="1"/>
    <col min="7686" max="7687" width="11.85546875" style="13" customWidth="1"/>
    <col min="7688" max="7688" width="15.140625" style="13" customWidth="1"/>
    <col min="7689" max="7689" width="9.140625" style="13"/>
    <col min="7690" max="7690" width="10.85546875" style="13" bestFit="1" customWidth="1"/>
    <col min="7691" max="7936" width="9.140625" style="13"/>
    <col min="7937" max="7937" width="3.5703125" style="13" customWidth="1"/>
    <col min="7938" max="7938" width="50" style="13" customWidth="1"/>
    <col min="7939" max="7939" width="9.7109375" style="13" customWidth="1"/>
    <col min="7940" max="7940" width="10" style="13" customWidth="1"/>
    <col min="7941" max="7941" width="11.7109375" style="13" customWidth="1"/>
    <col min="7942" max="7943" width="11.85546875" style="13" customWidth="1"/>
    <col min="7944" max="7944" width="15.140625" style="13" customWidth="1"/>
    <col min="7945" max="7945" width="9.140625" style="13"/>
    <col min="7946" max="7946" width="10.85546875" style="13" bestFit="1" customWidth="1"/>
    <col min="7947" max="8192" width="9.140625" style="13"/>
    <col min="8193" max="8193" width="3.5703125" style="13" customWidth="1"/>
    <col min="8194" max="8194" width="50" style="13" customWidth="1"/>
    <col min="8195" max="8195" width="9.7109375" style="13" customWidth="1"/>
    <col min="8196" max="8196" width="10" style="13" customWidth="1"/>
    <col min="8197" max="8197" width="11.7109375" style="13" customWidth="1"/>
    <col min="8198" max="8199" width="11.85546875" style="13" customWidth="1"/>
    <col min="8200" max="8200" width="15.140625" style="13" customWidth="1"/>
    <col min="8201" max="8201" width="9.140625" style="13"/>
    <col min="8202" max="8202" width="10.85546875" style="13" bestFit="1" customWidth="1"/>
    <col min="8203" max="8448" width="9.140625" style="13"/>
    <col min="8449" max="8449" width="3.5703125" style="13" customWidth="1"/>
    <col min="8450" max="8450" width="50" style="13" customWidth="1"/>
    <col min="8451" max="8451" width="9.7109375" style="13" customWidth="1"/>
    <col min="8452" max="8452" width="10" style="13" customWidth="1"/>
    <col min="8453" max="8453" width="11.7109375" style="13" customWidth="1"/>
    <col min="8454" max="8455" width="11.85546875" style="13" customWidth="1"/>
    <col min="8456" max="8456" width="15.140625" style="13" customWidth="1"/>
    <col min="8457" max="8457" width="9.140625" style="13"/>
    <col min="8458" max="8458" width="10.85546875" style="13" bestFit="1" customWidth="1"/>
    <col min="8459" max="8704" width="9.140625" style="13"/>
    <col min="8705" max="8705" width="3.5703125" style="13" customWidth="1"/>
    <col min="8706" max="8706" width="50" style="13" customWidth="1"/>
    <col min="8707" max="8707" width="9.7109375" style="13" customWidth="1"/>
    <col min="8708" max="8708" width="10" style="13" customWidth="1"/>
    <col min="8709" max="8709" width="11.7109375" style="13" customWidth="1"/>
    <col min="8710" max="8711" width="11.85546875" style="13" customWidth="1"/>
    <col min="8712" max="8712" width="15.140625" style="13" customWidth="1"/>
    <col min="8713" max="8713" width="9.140625" style="13"/>
    <col min="8714" max="8714" width="10.85546875" style="13" bestFit="1" customWidth="1"/>
    <col min="8715" max="8960" width="9.140625" style="13"/>
    <col min="8961" max="8961" width="3.5703125" style="13" customWidth="1"/>
    <col min="8962" max="8962" width="50" style="13" customWidth="1"/>
    <col min="8963" max="8963" width="9.7109375" style="13" customWidth="1"/>
    <col min="8964" max="8964" width="10" style="13" customWidth="1"/>
    <col min="8965" max="8965" width="11.7109375" style="13" customWidth="1"/>
    <col min="8966" max="8967" width="11.85546875" style="13" customWidth="1"/>
    <col min="8968" max="8968" width="15.140625" style="13" customWidth="1"/>
    <col min="8969" max="8969" width="9.140625" style="13"/>
    <col min="8970" max="8970" width="10.85546875" style="13" bestFit="1" customWidth="1"/>
    <col min="8971" max="9216" width="9.140625" style="13"/>
    <col min="9217" max="9217" width="3.5703125" style="13" customWidth="1"/>
    <col min="9218" max="9218" width="50" style="13" customWidth="1"/>
    <col min="9219" max="9219" width="9.7109375" style="13" customWidth="1"/>
    <col min="9220" max="9220" width="10" style="13" customWidth="1"/>
    <col min="9221" max="9221" width="11.7109375" style="13" customWidth="1"/>
    <col min="9222" max="9223" width="11.85546875" style="13" customWidth="1"/>
    <col min="9224" max="9224" width="15.140625" style="13" customWidth="1"/>
    <col min="9225" max="9225" width="9.140625" style="13"/>
    <col min="9226" max="9226" width="10.85546875" style="13" bestFit="1" customWidth="1"/>
    <col min="9227" max="9472" width="9.140625" style="13"/>
    <col min="9473" max="9473" width="3.5703125" style="13" customWidth="1"/>
    <col min="9474" max="9474" width="50" style="13" customWidth="1"/>
    <col min="9475" max="9475" width="9.7109375" style="13" customWidth="1"/>
    <col min="9476" max="9476" width="10" style="13" customWidth="1"/>
    <col min="9477" max="9477" width="11.7109375" style="13" customWidth="1"/>
    <col min="9478" max="9479" width="11.85546875" style="13" customWidth="1"/>
    <col min="9480" max="9480" width="15.140625" style="13" customWidth="1"/>
    <col min="9481" max="9481" width="9.140625" style="13"/>
    <col min="9482" max="9482" width="10.85546875" style="13" bestFit="1" customWidth="1"/>
    <col min="9483" max="9728" width="9.140625" style="13"/>
    <col min="9729" max="9729" width="3.5703125" style="13" customWidth="1"/>
    <col min="9730" max="9730" width="50" style="13" customWidth="1"/>
    <col min="9731" max="9731" width="9.7109375" style="13" customWidth="1"/>
    <col min="9732" max="9732" width="10" style="13" customWidth="1"/>
    <col min="9733" max="9733" width="11.7109375" style="13" customWidth="1"/>
    <col min="9734" max="9735" width="11.85546875" style="13" customWidth="1"/>
    <col min="9736" max="9736" width="15.140625" style="13" customWidth="1"/>
    <col min="9737" max="9737" width="9.140625" style="13"/>
    <col min="9738" max="9738" width="10.85546875" style="13" bestFit="1" customWidth="1"/>
    <col min="9739" max="9984" width="9.140625" style="13"/>
    <col min="9985" max="9985" width="3.5703125" style="13" customWidth="1"/>
    <col min="9986" max="9986" width="50" style="13" customWidth="1"/>
    <col min="9987" max="9987" width="9.7109375" style="13" customWidth="1"/>
    <col min="9988" max="9988" width="10" style="13" customWidth="1"/>
    <col min="9989" max="9989" width="11.7109375" style="13" customWidth="1"/>
    <col min="9990" max="9991" width="11.85546875" style="13" customWidth="1"/>
    <col min="9992" max="9992" width="15.140625" style="13" customWidth="1"/>
    <col min="9993" max="9993" width="9.140625" style="13"/>
    <col min="9994" max="9994" width="10.85546875" style="13" bestFit="1" customWidth="1"/>
    <col min="9995" max="10240" width="9.140625" style="13"/>
    <col min="10241" max="10241" width="3.5703125" style="13" customWidth="1"/>
    <col min="10242" max="10242" width="50" style="13" customWidth="1"/>
    <col min="10243" max="10243" width="9.7109375" style="13" customWidth="1"/>
    <col min="10244" max="10244" width="10" style="13" customWidth="1"/>
    <col min="10245" max="10245" width="11.7109375" style="13" customWidth="1"/>
    <col min="10246" max="10247" width="11.85546875" style="13" customWidth="1"/>
    <col min="10248" max="10248" width="15.140625" style="13" customWidth="1"/>
    <col min="10249" max="10249" width="9.140625" style="13"/>
    <col min="10250" max="10250" width="10.85546875" style="13" bestFit="1" customWidth="1"/>
    <col min="10251" max="10496" width="9.140625" style="13"/>
    <col min="10497" max="10497" width="3.5703125" style="13" customWidth="1"/>
    <col min="10498" max="10498" width="50" style="13" customWidth="1"/>
    <col min="10499" max="10499" width="9.7109375" style="13" customWidth="1"/>
    <col min="10500" max="10500" width="10" style="13" customWidth="1"/>
    <col min="10501" max="10501" width="11.7109375" style="13" customWidth="1"/>
    <col min="10502" max="10503" width="11.85546875" style="13" customWidth="1"/>
    <col min="10504" max="10504" width="15.140625" style="13" customWidth="1"/>
    <col min="10505" max="10505" width="9.140625" style="13"/>
    <col min="10506" max="10506" width="10.85546875" style="13" bestFit="1" customWidth="1"/>
    <col min="10507" max="10752" width="9.140625" style="13"/>
    <col min="10753" max="10753" width="3.5703125" style="13" customWidth="1"/>
    <col min="10754" max="10754" width="50" style="13" customWidth="1"/>
    <col min="10755" max="10755" width="9.7109375" style="13" customWidth="1"/>
    <col min="10756" max="10756" width="10" style="13" customWidth="1"/>
    <col min="10757" max="10757" width="11.7109375" style="13" customWidth="1"/>
    <col min="10758" max="10759" width="11.85546875" style="13" customWidth="1"/>
    <col min="10760" max="10760" width="15.140625" style="13" customWidth="1"/>
    <col min="10761" max="10761" width="9.140625" style="13"/>
    <col min="10762" max="10762" width="10.85546875" style="13" bestFit="1" customWidth="1"/>
    <col min="10763" max="11008" width="9.140625" style="13"/>
    <col min="11009" max="11009" width="3.5703125" style="13" customWidth="1"/>
    <col min="11010" max="11010" width="50" style="13" customWidth="1"/>
    <col min="11011" max="11011" width="9.7109375" style="13" customWidth="1"/>
    <col min="11012" max="11012" width="10" style="13" customWidth="1"/>
    <col min="11013" max="11013" width="11.7109375" style="13" customWidth="1"/>
    <col min="11014" max="11015" width="11.85546875" style="13" customWidth="1"/>
    <col min="11016" max="11016" width="15.140625" style="13" customWidth="1"/>
    <col min="11017" max="11017" width="9.140625" style="13"/>
    <col min="11018" max="11018" width="10.85546875" style="13" bestFit="1" customWidth="1"/>
    <col min="11019" max="11264" width="9.140625" style="13"/>
    <col min="11265" max="11265" width="3.5703125" style="13" customWidth="1"/>
    <col min="11266" max="11266" width="50" style="13" customWidth="1"/>
    <col min="11267" max="11267" width="9.7109375" style="13" customWidth="1"/>
    <col min="11268" max="11268" width="10" style="13" customWidth="1"/>
    <col min="11269" max="11269" width="11.7109375" style="13" customWidth="1"/>
    <col min="11270" max="11271" width="11.85546875" style="13" customWidth="1"/>
    <col min="11272" max="11272" width="15.140625" style="13" customWidth="1"/>
    <col min="11273" max="11273" width="9.140625" style="13"/>
    <col min="11274" max="11274" width="10.85546875" style="13" bestFit="1" customWidth="1"/>
    <col min="11275" max="11520" width="9.140625" style="13"/>
    <col min="11521" max="11521" width="3.5703125" style="13" customWidth="1"/>
    <col min="11522" max="11522" width="50" style="13" customWidth="1"/>
    <col min="11523" max="11523" width="9.7109375" style="13" customWidth="1"/>
    <col min="11524" max="11524" width="10" style="13" customWidth="1"/>
    <col min="11525" max="11525" width="11.7109375" style="13" customWidth="1"/>
    <col min="11526" max="11527" width="11.85546875" style="13" customWidth="1"/>
    <col min="11528" max="11528" width="15.140625" style="13" customWidth="1"/>
    <col min="11529" max="11529" width="9.140625" style="13"/>
    <col min="11530" max="11530" width="10.85546875" style="13" bestFit="1" customWidth="1"/>
    <col min="11531" max="11776" width="9.140625" style="13"/>
    <col min="11777" max="11777" width="3.5703125" style="13" customWidth="1"/>
    <col min="11778" max="11778" width="50" style="13" customWidth="1"/>
    <col min="11779" max="11779" width="9.7109375" style="13" customWidth="1"/>
    <col min="11780" max="11780" width="10" style="13" customWidth="1"/>
    <col min="11781" max="11781" width="11.7109375" style="13" customWidth="1"/>
    <col min="11782" max="11783" width="11.85546875" style="13" customWidth="1"/>
    <col min="11784" max="11784" width="15.140625" style="13" customWidth="1"/>
    <col min="11785" max="11785" width="9.140625" style="13"/>
    <col min="11786" max="11786" width="10.85546875" style="13" bestFit="1" customWidth="1"/>
    <col min="11787" max="12032" width="9.140625" style="13"/>
    <col min="12033" max="12033" width="3.5703125" style="13" customWidth="1"/>
    <col min="12034" max="12034" width="50" style="13" customWidth="1"/>
    <col min="12035" max="12035" width="9.7109375" style="13" customWidth="1"/>
    <col min="12036" max="12036" width="10" style="13" customWidth="1"/>
    <col min="12037" max="12037" width="11.7109375" style="13" customWidth="1"/>
    <col min="12038" max="12039" width="11.85546875" style="13" customWidth="1"/>
    <col min="12040" max="12040" width="15.140625" style="13" customWidth="1"/>
    <col min="12041" max="12041" width="9.140625" style="13"/>
    <col min="12042" max="12042" width="10.85546875" style="13" bestFit="1" customWidth="1"/>
    <col min="12043" max="12288" width="9.140625" style="13"/>
    <col min="12289" max="12289" width="3.5703125" style="13" customWidth="1"/>
    <col min="12290" max="12290" width="50" style="13" customWidth="1"/>
    <col min="12291" max="12291" width="9.7109375" style="13" customWidth="1"/>
    <col min="12292" max="12292" width="10" style="13" customWidth="1"/>
    <col min="12293" max="12293" width="11.7109375" style="13" customWidth="1"/>
    <col min="12294" max="12295" width="11.85546875" style="13" customWidth="1"/>
    <col min="12296" max="12296" width="15.140625" style="13" customWidth="1"/>
    <col min="12297" max="12297" width="9.140625" style="13"/>
    <col min="12298" max="12298" width="10.85546875" style="13" bestFit="1" customWidth="1"/>
    <col min="12299" max="12544" width="9.140625" style="13"/>
    <col min="12545" max="12545" width="3.5703125" style="13" customWidth="1"/>
    <col min="12546" max="12546" width="50" style="13" customWidth="1"/>
    <col min="12547" max="12547" width="9.7109375" style="13" customWidth="1"/>
    <col min="12548" max="12548" width="10" style="13" customWidth="1"/>
    <col min="12549" max="12549" width="11.7109375" style="13" customWidth="1"/>
    <col min="12550" max="12551" width="11.85546875" style="13" customWidth="1"/>
    <col min="12552" max="12552" width="15.140625" style="13" customWidth="1"/>
    <col min="12553" max="12553" width="9.140625" style="13"/>
    <col min="12554" max="12554" width="10.85546875" style="13" bestFit="1" customWidth="1"/>
    <col min="12555" max="12800" width="9.140625" style="13"/>
    <col min="12801" max="12801" width="3.5703125" style="13" customWidth="1"/>
    <col min="12802" max="12802" width="50" style="13" customWidth="1"/>
    <col min="12803" max="12803" width="9.7109375" style="13" customWidth="1"/>
    <col min="12804" max="12804" width="10" style="13" customWidth="1"/>
    <col min="12805" max="12805" width="11.7109375" style="13" customWidth="1"/>
    <col min="12806" max="12807" width="11.85546875" style="13" customWidth="1"/>
    <col min="12808" max="12808" width="15.140625" style="13" customWidth="1"/>
    <col min="12809" max="12809" width="9.140625" style="13"/>
    <col min="12810" max="12810" width="10.85546875" style="13" bestFit="1" customWidth="1"/>
    <col min="12811" max="13056" width="9.140625" style="13"/>
    <col min="13057" max="13057" width="3.5703125" style="13" customWidth="1"/>
    <col min="13058" max="13058" width="50" style="13" customWidth="1"/>
    <col min="13059" max="13059" width="9.7109375" style="13" customWidth="1"/>
    <col min="13060" max="13060" width="10" style="13" customWidth="1"/>
    <col min="13061" max="13061" width="11.7109375" style="13" customWidth="1"/>
    <col min="13062" max="13063" width="11.85546875" style="13" customWidth="1"/>
    <col min="13064" max="13064" width="15.140625" style="13" customWidth="1"/>
    <col min="13065" max="13065" width="9.140625" style="13"/>
    <col min="13066" max="13066" width="10.85546875" style="13" bestFit="1" customWidth="1"/>
    <col min="13067" max="13312" width="9.140625" style="13"/>
    <col min="13313" max="13313" width="3.5703125" style="13" customWidth="1"/>
    <col min="13314" max="13314" width="50" style="13" customWidth="1"/>
    <col min="13315" max="13315" width="9.7109375" style="13" customWidth="1"/>
    <col min="13316" max="13316" width="10" style="13" customWidth="1"/>
    <col min="13317" max="13317" width="11.7109375" style="13" customWidth="1"/>
    <col min="13318" max="13319" width="11.85546875" style="13" customWidth="1"/>
    <col min="13320" max="13320" width="15.140625" style="13" customWidth="1"/>
    <col min="13321" max="13321" width="9.140625" style="13"/>
    <col min="13322" max="13322" width="10.85546875" style="13" bestFit="1" customWidth="1"/>
    <col min="13323" max="13568" width="9.140625" style="13"/>
    <col min="13569" max="13569" width="3.5703125" style="13" customWidth="1"/>
    <col min="13570" max="13570" width="50" style="13" customWidth="1"/>
    <col min="13571" max="13571" width="9.7109375" style="13" customWidth="1"/>
    <col min="13572" max="13572" width="10" style="13" customWidth="1"/>
    <col min="13573" max="13573" width="11.7109375" style="13" customWidth="1"/>
    <col min="13574" max="13575" width="11.85546875" style="13" customWidth="1"/>
    <col min="13576" max="13576" width="15.140625" style="13" customWidth="1"/>
    <col min="13577" max="13577" width="9.140625" style="13"/>
    <col min="13578" max="13578" width="10.85546875" style="13" bestFit="1" customWidth="1"/>
    <col min="13579" max="13824" width="9.140625" style="13"/>
    <col min="13825" max="13825" width="3.5703125" style="13" customWidth="1"/>
    <col min="13826" max="13826" width="50" style="13" customWidth="1"/>
    <col min="13827" max="13827" width="9.7109375" style="13" customWidth="1"/>
    <col min="13828" max="13828" width="10" style="13" customWidth="1"/>
    <col min="13829" max="13829" width="11.7109375" style="13" customWidth="1"/>
    <col min="13830" max="13831" width="11.85546875" style="13" customWidth="1"/>
    <col min="13832" max="13832" width="15.140625" style="13" customWidth="1"/>
    <col min="13833" max="13833" width="9.140625" style="13"/>
    <col min="13834" max="13834" width="10.85546875" style="13" bestFit="1" customWidth="1"/>
    <col min="13835" max="14080" width="9.140625" style="13"/>
    <col min="14081" max="14081" width="3.5703125" style="13" customWidth="1"/>
    <col min="14082" max="14082" width="50" style="13" customWidth="1"/>
    <col min="14083" max="14083" width="9.7109375" style="13" customWidth="1"/>
    <col min="14084" max="14084" width="10" style="13" customWidth="1"/>
    <col min="14085" max="14085" width="11.7109375" style="13" customWidth="1"/>
    <col min="14086" max="14087" width="11.85546875" style="13" customWidth="1"/>
    <col min="14088" max="14088" width="15.140625" style="13" customWidth="1"/>
    <col min="14089" max="14089" width="9.140625" style="13"/>
    <col min="14090" max="14090" width="10.85546875" style="13" bestFit="1" customWidth="1"/>
    <col min="14091" max="14336" width="9.140625" style="13"/>
    <col min="14337" max="14337" width="3.5703125" style="13" customWidth="1"/>
    <col min="14338" max="14338" width="50" style="13" customWidth="1"/>
    <col min="14339" max="14339" width="9.7109375" style="13" customWidth="1"/>
    <col min="14340" max="14340" width="10" style="13" customWidth="1"/>
    <col min="14341" max="14341" width="11.7109375" style="13" customWidth="1"/>
    <col min="14342" max="14343" width="11.85546875" style="13" customWidth="1"/>
    <col min="14344" max="14344" width="15.140625" style="13" customWidth="1"/>
    <col min="14345" max="14345" width="9.140625" style="13"/>
    <col min="14346" max="14346" width="10.85546875" style="13" bestFit="1" customWidth="1"/>
    <col min="14347" max="14592" width="9.140625" style="13"/>
    <col min="14593" max="14593" width="3.5703125" style="13" customWidth="1"/>
    <col min="14594" max="14594" width="50" style="13" customWidth="1"/>
    <col min="14595" max="14595" width="9.7109375" style="13" customWidth="1"/>
    <col min="14596" max="14596" width="10" style="13" customWidth="1"/>
    <col min="14597" max="14597" width="11.7109375" style="13" customWidth="1"/>
    <col min="14598" max="14599" width="11.85546875" style="13" customWidth="1"/>
    <col min="14600" max="14600" width="15.140625" style="13" customWidth="1"/>
    <col min="14601" max="14601" width="9.140625" style="13"/>
    <col min="14602" max="14602" width="10.85546875" style="13" bestFit="1" customWidth="1"/>
    <col min="14603" max="14848" width="9.140625" style="13"/>
    <col min="14849" max="14849" width="3.5703125" style="13" customWidth="1"/>
    <col min="14850" max="14850" width="50" style="13" customWidth="1"/>
    <col min="14851" max="14851" width="9.7109375" style="13" customWidth="1"/>
    <col min="14852" max="14852" width="10" style="13" customWidth="1"/>
    <col min="14853" max="14853" width="11.7109375" style="13" customWidth="1"/>
    <col min="14854" max="14855" width="11.85546875" style="13" customWidth="1"/>
    <col min="14856" max="14856" width="15.140625" style="13" customWidth="1"/>
    <col min="14857" max="14857" width="9.140625" style="13"/>
    <col min="14858" max="14858" width="10.85546875" style="13" bestFit="1" customWidth="1"/>
    <col min="14859" max="15104" width="9.140625" style="13"/>
    <col min="15105" max="15105" width="3.5703125" style="13" customWidth="1"/>
    <col min="15106" max="15106" width="50" style="13" customWidth="1"/>
    <col min="15107" max="15107" width="9.7109375" style="13" customWidth="1"/>
    <col min="15108" max="15108" width="10" style="13" customWidth="1"/>
    <col min="15109" max="15109" width="11.7109375" style="13" customWidth="1"/>
    <col min="15110" max="15111" width="11.85546875" style="13" customWidth="1"/>
    <col min="15112" max="15112" width="15.140625" style="13" customWidth="1"/>
    <col min="15113" max="15113" width="9.140625" style="13"/>
    <col min="15114" max="15114" width="10.85546875" style="13" bestFit="1" customWidth="1"/>
    <col min="15115" max="15360" width="9.140625" style="13"/>
    <col min="15361" max="15361" width="3.5703125" style="13" customWidth="1"/>
    <col min="15362" max="15362" width="50" style="13" customWidth="1"/>
    <col min="15363" max="15363" width="9.7109375" style="13" customWidth="1"/>
    <col min="15364" max="15364" width="10" style="13" customWidth="1"/>
    <col min="15365" max="15365" width="11.7109375" style="13" customWidth="1"/>
    <col min="15366" max="15367" width="11.85546875" style="13" customWidth="1"/>
    <col min="15368" max="15368" width="15.140625" style="13" customWidth="1"/>
    <col min="15369" max="15369" width="9.140625" style="13"/>
    <col min="15370" max="15370" width="10.85546875" style="13" bestFit="1" customWidth="1"/>
    <col min="15371" max="15616" width="9.140625" style="13"/>
    <col min="15617" max="15617" width="3.5703125" style="13" customWidth="1"/>
    <col min="15618" max="15618" width="50" style="13" customWidth="1"/>
    <col min="15619" max="15619" width="9.7109375" style="13" customWidth="1"/>
    <col min="15620" max="15620" width="10" style="13" customWidth="1"/>
    <col min="15621" max="15621" width="11.7109375" style="13" customWidth="1"/>
    <col min="15622" max="15623" width="11.85546875" style="13" customWidth="1"/>
    <col min="15624" max="15624" width="15.140625" style="13" customWidth="1"/>
    <col min="15625" max="15625" width="9.140625" style="13"/>
    <col min="15626" max="15626" width="10.85546875" style="13" bestFit="1" customWidth="1"/>
    <col min="15627" max="15872" width="9.140625" style="13"/>
    <col min="15873" max="15873" width="3.5703125" style="13" customWidth="1"/>
    <col min="15874" max="15874" width="50" style="13" customWidth="1"/>
    <col min="15875" max="15875" width="9.7109375" style="13" customWidth="1"/>
    <col min="15876" max="15876" width="10" style="13" customWidth="1"/>
    <col min="15877" max="15877" width="11.7109375" style="13" customWidth="1"/>
    <col min="15878" max="15879" width="11.85546875" style="13" customWidth="1"/>
    <col min="15880" max="15880" width="15.140625" style="13" customWidth="1"/>
    <col min="15881" max="15881" width="9.140625" style="13"/>
    <col min="15882" max="15882" width="10.85546875" style="13" bestFit="1" customWidth="1"/>
    <col min="15883" max="16128" width="9.140625" style="13"/>
    <col min="16129" max="16129" width="3.5703125" style="13" customWidth="1"/>
    <col min="16130" max="16130" width="50" style="13" customWidth="1"/>
    <col min="16131" max="16131" width="9.7109375" style="13" customWidth="1"/>
    <col min="16132" max="16132" width="10" style="13" customWidth="1"/>
    <col min="16133" max="16133" width="11.7109375" style="13" customWidth="1"/>
    <col min="16134" max="16135" width="11.85546875" style="13" customWidth="1"/>
    <col min="16136" max="16136" width="15.140625" style="13" customWidth="1"/>
    <col min="16137" max="16137" width="9.140625" style="13"/>
    <col min="16138" max="16138" width="10.85546875" style="13" bestFit="1" customWidth="1"/>
    <col min="16139" max="16384" width="9.140625" style="13"/>
  </cols>
  <sheetData>
    <row r="1" spans="1:11" ht="9.75" customHeight="1">
      <c r="A1" s="9"/>
      <c r="B1" s="10"/>
      <c r="C1" s="10"/>
      <c r="D1" s="10"/>
      <c r="E1" s="10"/>
      <c r="F1" s="10"/>
      <c r="G1" s="10"/>
      <c r="H1" s="11"/>
    </row>
    <row r="2" spans="1:11" ht="15" customHeight="1">
      <c r="A2" s="552" t="s">
        <v>573</v>
      </c>
      <c r="B2" s="552"/>
      <c r="C2" s="552"/>
      <c r="D2" s="552"/>
      <c r="E2" s="552"/>
      <c r="F2" s="552"/>
      <c r="G2" s="552"/>
      <c r="H2" s="552"/>
    </row>
    <row r="3" spans="1:11">
      <c r="A3" s="9"/>
      <c r="B3" s="10"/>
      <c r="C3" s="10"/>
      <c r="D3" s="14"/>
      <c r="E3" s="14"/>
      <c r="F3" s="10"/>
      <c r="G3" s="10"/>
      <c r="H3" s="11"/>
    </row>
    <row r="4" spans="1:11" ht="12.75" customHeight="1">
      <c r="A4" s="554" t="s">
        <v>107</v>
      </c>
      <c r="B4" s="554"/>
      <c r="C4" s="554"/>
      <c r="D4" s="554"/>
      <c r="E4" s="554"/>
      <c r="F4" s="554"/>
      <c r="G4" s="554"/>
      <c r="H4" s="554"/>
    </row>
    <row r="5" spans="1:11" ht="12.75" customHeight="1">
      <c r="A5" s="554" t="s">
        <v>510</v>
      </c>
      <c r="B5" s="554"/>
      <c r="C5" s="554"/>
      <c r="D5" s="554"/>
      <c r="E5" s="554"/>
      <c r="F5" s="554"/>
      <c r="G5" s="554"/>
      <c r="H5" s="554"/>
    </row>
    <row r="6" spans="1:11" ht="53.25" customHeight="1">
      <c r="A6" s="554" t="s">
        <v>511</v>
      </c>
      <c r="B6" s="554"/>
      <c r="C6" s="554"/>
      <c r="D6" s="554"/>
      <c r="E6" s="554"/>
      <c r="F6" s="554"/>
      <c r="G6" s="554"/>
      <c r="H6" s="554"/>
    </row>
    <row r="7" spans="1:11">
      <c r="A7" s="14"/>
      <c r="B7" s="10"/>
      <c r="C7" s="10"/>
      <c r="D7" s="93"/>
      <c r="E7" s="10"/>
      <c r="F7" s="94"/>
      <c r="G7" s="94"/>
      <c r="H7" s="66"/>
      <c r="I7" s="67"/>
      <c r="J7" s="67"/>
      <c r="K7" s="67"/>
    </row>
    <row r="8" spans="1:11">
      <c r="A8" s="551" t="s">
        <v>110</v>
      </c>
      <c r="B8" s="551"/>
      <c r="C8" s="551"/>
      <c r="D8" s="551"/>
      <c r="E8" s="551"/>
      <c r="F8" s="551"/>
      <c r="G8" s="551"/>
      <c r="H8" s="551"/>
      <c r="I8" s="67"/>
      <c r="J8" s="67"/>
      <c r="K8" s="67"/>
    </row>
    <row r="9" spans="1:11">
      <c r="A9" s="16"/>
      <c r="B9" s="16"/>
      <c r="C9" s="16"/>
      <c r="D9" s="16"/>
      <c r="E9" s="16"/>
      <c r="F9" s="16"/>
      <c r="G9" s="16"/>
      <c r="H9" s="17"/>
      <c r="I9" s="67"/>
      <c r="J9" s="67"/>
      <c r="K9" s="67"/>
    </row>
    <row r="10" spans="1:11" ht="38.25">
      <c r="A10" s="18" t="s">
        <v>111</v>
      </c>
      <c r="B10" s="19" t="s">
        <v>112</v>
      </c>
      <c r="C10" s="20" t="s">
        <v>113</v>
      </c>
      <c r="D10" s="20" t="s">
        <v>114</v>
      </c>
      <c r="E10" s="20" t="s">
        <v>115</v>
      </c>
      <c r="F10" s="20" t="s">
        <v>116</v>
      </c>
      <c r="G10" s="20" t="s">
        <v>117</v>
      </c>
      <c r="H10" s="21" t="s">
        <v>118</v>
      </c>
      <c r="I10" s="67"/>
      <c r="J10" s="67"/>
      <c r="K10" s="67"/>
    </row>
    <row r="11" spans="1:11">
      <c r="A11" s="22">
        <v>1</v>
      </c>
      <c r="B11" s="22">
        <v>2</v>
      </c>
      <c r="C11" s="22">
        <v>3</v>
      </c>
      <c r="D11" s="23">
        <v>4</v>
      </c>
      <c r="E11" s="22">
        <v>5</v>
      </c>
      <c r="F11" s="22">
        <v>6</v>
      </c>
      <c r="G11" s="22">
        <v>7</v>
      </c>
      <c r="H11" s="24">
        <v>8</v>
      </c>
      <c r="I11" s="67"/>
      <c r="J11" s="67"/>
      <c r="K11" s="67"/>
    </row>
    <row r="12" spans="1:11">
      <c r="A12" s="550">
        <v>1</v>
      </c>
      <c r="B12" s="227" t="s">
        <v>121</v>
      </c>
      <c r="C12" s="20">
        <v>111</v>
      </c>
      <c r="D12" s="19">
        <v>211020</v>
      </c>
      <c r="E12" s="19" t="s">
        <v>120</v>
      </c>
      <c r="F12" s="21">
        <f>H12/G12</f>
        <v>10775</v>
      </c>
      <c r="G12" s="33">
        <v>12</v>
      </c>
      <c r="H12" s="28">
        <v>129300</v>
      </c>
      <c r="I12" s="67"/>
      <c r="J12" s="67"/>
      <c r="K12" s="67"/>
    </row>
    <row r="13" spans="1:11">
      <c r="A13" s="550"/>
      <c r="B13" s="34" t="s">
        <v>122</v>
      </c>
      <c r="C13" s="34"/>
      <c r="D13" s="35"/>
      <c r="E13" s="35"/>
      <c r="F13" s="36"/>
      <c r="G13" s="37"/>
      <c r="H13" s="38">
        <f>H12</f>
        <v>129300</v>
      </c>
      <c r="I13" s="67"/>
      <c r="J13" s="67"/>
      <c r="K13" s="67"/>
    </row>
    <row r="14" spans="1:11">
      <c r="A14" s="9"/>
      <c r="B14" s="10"/>
      <c r="C14" s="10"/>
      <c r="D14" s="15"/>
      <c r="E14" s="14"/>
      <c r="F14" s="10"/>
      <c r="G14" s="10"/>
      <c r="H14" s="11"/>
      <c r="I14" s="67"/>
      <c r="J14" s="67"/>
      <c r="K14" s="67"/>
    </row>
    <row r="15" spans="1:11">
      <c r="A15" s="551" t="s">
        <v>123</v>
      </c>
      <c r="B15" s="551"/>
      <c r="C15" s="551"/>
      <c r="D15" s="551"/>
      <c r="E15" s="551"/>
      <c r="F15" s="551"/>
      <c r="G15" s="551"/>
      <c r="H15" s="551"/>
      <c r="I15" s="67"/>
      <c r="J15" s="67"/>
      <c r="K15" s="67"/>
    </row>
    <row r="16" spans="1:11">
      <c r="A16" s="16"/>
      <c r="B16" s="16"/>
      <c r="C16" s="16"/>
      <c r="D16" s="16"/>
      <c r="E16" s="16"/>
      <c r="F16" s="16"/>
      <c r="G16" s="16"/>
      <c r="H16" s="17"/>
      <c r="I16" s="67"/>
      <c r="J16" s="67"/>
      <c r="K16" s="67"/>
    </row>
    <row r="17" spans="1:11" ht="38.25">
      <c r="A17" s="18" t="s">
        <v>124</v>
      </c>
      <c r="B17" s="19" t="s">
        <v>112</v>
      </c>
      <c r="C17" s="20" t="s">
        <v>113</v>
      </c>
      <c r="D17" s="20" t="s">
        <v>114</v>
      </c>
      <c r="E17" s="20" t="s">
        <v>115</v>
      </c>
      <c r="F17" s="20" t="s">
        <v>117</v>
      </c>
      <c r="G17" s="20" t="s">
        <v>125</v>
      </c>
      <c r="H17" s="21" t="s">
        <v>126</v>
      </c>
      <c r="I17" s="67"/>
      <c r="J17" s="67"/>
      <c r="K17" s="67"/>
    </row>
    <row r="18" spans="1:11">
      <c r="A18" s="22">
        <v>1</v>
      </c>
      <c r="B18" s="22">
        <v>2</v>
      </c>
      <c r="C18" s="22">
        <v>3</v>
      </c>
      <c r="D18" s="22">
        <v>4</v>
      </c>
      <c r="E18" s="22">
        <v>5</v>
      </c>
      <c r="F18" s="22">
        <v>6</v>
      </c>
      <c r="G18" s="22">
        <v>7</v>
      </c>
      <c r="H18" s="24">
        <v>8</v>
      </c>
      <c r="I18" s="67"/>
      <c r="J18" s="67"/>
      <c r="K18" s="67"/>
    </row>
    <row r="19" spans="1:11">
      <c r="A19" s="41" t="s">
        <v>127</v>
      </c>
      <c r="B19" s="30" t="s">
        <v>128</v>
      </c>
      <c r="C19" s="18">
        <v>119</v>
      </c>
      <c r="D19" s="43">
        <v>213000</v>
      </c>
      <c r="E19" s="19" t="s">
        <v>129</v>
      </c>
      <c r="F19" s="44">
        <v>12</v>
      </c>
      <c r="G19" s="45">
        <f>H19/F19</f>
        <v>3250</v>
      </c>
      <c r="H19" s="28">
        <v>39000</v>
      </c>
      <c r="I19" s="67"/>
      <c r="J19" s="67"/>
      <c r="K19" s="67"/>
    </row>
    <row r="20" spans="1:11">
      <c r="A20" s="35"/>
      <c r="B20" s="34" t="s">
        <v>122</v>
      </c>
      <c r="C20" s="34"/>
      <c r="D20" s="35"/>
      <c r="E20" s="46"/>
      <c r="F20" s="47"/>
      <c r="G20" s="47"/>
      <c r="H20" s="38">
        <f>H19</f>
        <v>39000</v>
      </c>
      <c r="I20" s="67"/>
      <c r="J20" s="67"/>
      <c r="K20" s="67"/>
    </row>
    <row r="21" spans="1:11">
      <c r="A21" s="14"/>
      <c r="B21" s="10"/>
      <c r="C21" s="10"/>
      <c r="D21" s="93"/>
      <c r="E21" s="10"/>
      <c r="F21" s="94"/>
      <c r="G21" s="94"/>
      <c r="H21" s="66"/>
      <c r="I21" s="67"/>
      <c r="J21" s="67"/>
      <c r="K21" s="67"/>
    </row>
    <row r="22" spans="1:11">
      <c r="A22" s="551" t="s">
        <v>512</v>
      </c>
      <c r="B22" s="551"/>
      <c r="C22" s="551"/>
      <c r="D22" s="551"/>
      <c r="E22" s="551"/>
      <c r="F22" s="551"/>
      <c r="G22" s="551"/>
      <c r="H22" s="551"/>
      <c r="I22" s="67"/>
      <c r="J22" s="67"/>
      <c r="K22" s="67"/>
    </row>
    <row r="23" spans="1:11">
      <c r="A23" s="16"/>
      <c r="B23" s="16"/>
      <c r="C23" s="16"/>
      <c r="D23" s="16"/>
      <c r="E23" s="16"/>
      <c r="F23" s="16"/>
      <c r="G23" s="16"/>
      <c r="H23" s="17"/>
      <c r="I23" s="67"/>
      <c r="J23" s="67"/>
      <c r="K23" s="67"/>
    </row>
    <row r="24" spans="1:11" ht="38.25">
      <c r="A24" s="18" t="s">
        <v>111</v>
      </c>
      <c r="B24" s="19" t="s">
        <v>112</v>
      </c>
      <c r="C24" s="20" t="s">
        <v>113</v>
      </c>
      <c r="D24" s="20" t="s">
        <v>114</v>
      </c>
      <c r="E24" s="20" t="s">
        <v>115</v>
      </c>
      <c r="F24" s="20" t="s">
        <v>116</v>
      </c>
      <c r="G24" s="20" t="s">
        <v>117</v>
      </c>
      <c r="H24" s="21" t="s">
        <v>118</v>
      </c>
      <c r="I24" s="67"/>
      <c r="J24" s="67"/>
      <c r="K24" s="67"/>
    </row>
    <row r="25" spans="1:11">
      <c r="A25" s="22">
        <v>1</v>
      </c>
      <c r="B25" s="22">
        <v>2</v>
      </c>
      <c r="C25" s="22">
        <v>3</v>
      </c>
      <c r="D25" s="23">
        <v>4</v>
      </c>
      <c r="E25" s="22">
        <v>5</v>
      </c>
      <c r="F25" s="22">
        <v>6</v>
      </c>
      <c r="G25" s="22">
        <v>7</v>
      </c>
      <c r="H25" s="24">
        <v>8</v>
      </c>
      <c r="I25" s="67"/>
      <c r="J25" s="67"/>
      <c r="K25" s="67"/>
    </row>
    <row r="26" spans="1:11">
      <c r="A26" s="550">
        <v>1</v>
      </c>
      <c r="B26" s="227" t="s">
        <v>513</v>
      </c>
      <c r="C26" s="20">
        <v>321</v>
      </c>
      <c r="D26" s="19">
        <v>262000</v>
      </c>
      <c r="E26" s="19" t="s">
        <v>120</v>
      </c>
      <c r="F26" s="21">
        <f>H26/G26</f>
        <v>12550</v>
      </c>
      <c r="G26" s="33">
        <v>12</v>
      </c>
      <c r="H26" s="28">
        <v>150600</v>
      </c>
      <c r="I26" s="67"/>
      <c r="J26" s="67"/>
      <c r="K26" s="67"/>
    </row>
    <row r="27" spans="1:11">
      <c r="A27" s="550"/>
      <c r="B27" s="34" t="s">
        <v>122</v>
      </c>
      <c r="C27" s="34"/>
      <c r="D27" s="35"/>
      <c r="E27" s="35"/>
      <c r="F27" s="36"/>
      <c r="G27" s="37"/>
      <c r="H27" s="38">
        <f>H26</f>
        <v>150600</v>
      </c>
      <c r="I27" s="67"/>
      <c r="J27" s="67"/>
      <c r="K27" s="67"/>
    </row>
    <row r="28" spans="1:11">
      <c r="A28" s="14"/>
      <c r="B28" s="10"/>
      <c r="C28" s="10"/>
      <c r="D28" s="93"/>
      <c r="E28" s="10"/>
      <c r="F28" s="94"/>
      <c r="G28" s="94"/>
      <c r="H28" s="66"/>
      <c r="I28" s="67"/>
      <c r="J28" s="67"/>
      <c r="K28" s="67"/>
    </row>
    <row r="29" spans="1:11">
      <c r="A29" s="9"/>
      <c r="B29" s="70"/>
      <c r="C29" s="70"/>
      <c r="D29" s="14" t="s">
        <v>160</v>
      </c>
      <c r="E29" s="14"/>
      <c r="F29" s="69"/>
      <c r="G29" s="69"/>
      <c r="H29" s="66"/>
      <c r="I29" s="67"/>
      <c r="J29" s="67"/>
      <c r="K29" s="67"/>
    </row>
    <row r="30" spans="1:11">
      <c r="A30" s="9"/>
      <c r="B30" s="70"/>
      <c r="C30" s="70"/>
      <c r="D30" s="14"/>
      <c r="E30" s="14"/>
      <c r="F30" s="69"/>
      <c r="G30" s="69"/>
      <c r="H30" s="66"/>
      <c r="I30" s="67"/>
      <c r="J30" s="67"/>
      <c r="K30" s="67"/>
    </row>
    <row r="31" spans="1:11" ht="25.5">
      <c r="A31" s="20" t="s">
        <v>161</v>
      </c>
      <c r="B31" s="51" t="s">
        <v>112</v>
      </c>
      <c r="C31" s="20" t="s">
        <v>113</v>
      </c>
      <c r="D31" s="20" t="s">
        <v>114</v>
      </c>
      <c r="E31" s="20" t="s">
        <v>115</v>
      </c>
      <c r="F31" s="20" t="s">
        <v>137</v>
      </c>
      <c r="G31" s="104" t="s">
        <v>162</v>
      </c>
      <c r="H31" s="21" t="s">
        <v>118</v>
      </c>
      <c r="I31" s="67"/>
      <c r="J31" s="67"/>
      <c r="K31" s="67"/>
    </row>
    <row r="32" spans="1:11">
      <c r="A32" s="19">
        <v>1</v>
      </c>
      <c r="B32" s="19">
        <v>2</v>
      </c>
      <c r="C32" s="19">
        <v>3</v>
      </c>
      <c r="D32" s="19">
        <v>4</v>
      </c>
      <c r="E32" s="19">
        <v>5</v>
      </c>
      <c r="F32" s="19">
        <v>6</v>
      </c>
      <c r="G32" s="19">
        <v>7</v>
      </c>
      <c r="H32" s="44">
        <v>8</v>
      </c>
      <c r="I32" s="67"/>
      <c r="J32" s="67" t="s">
        <v>562</v>
      </c>
      <c r="K32" s="375" t="s">
        <v>565</v>
      </c>
    </row>
    <row r="33" spans="1:11">
      <c r="A33" s="49">
        <v>1</v>
      </c>
      <c r="B33" s="143" t="s">
        <v>514</v>
      </c>
      <c r="C33" s="51" t="s">
        <v>62</v>
      </c>
      <c r="D33" s="49">
        <v>342000</v>
      </c>
      <c r="E33" s="19"/>
      <c r="F33" s="44"/>
      <c r="G33" s="144"/>
      <c r="H33" s="207">
        <f>SUM(H34:H64)</f>
        <v>1174599.9999982594</v>
      </c>
      <c r="I33" s="67"/>
      <c r="J33" s="387">
        <v>214907.84</v>
      </c>
      <c r="K33" s="394"/>
    </row>
    <row r="34" spans="1:11">
      <c r="A34" s="19"/>
      <c r="B34" s="328" t="s">
        <v>320</v>
      </c>
      <c r="C34" s="51"/>
      <c r="D34" s="49"/>
      <c r="E34" s="19" t="s">
        <v>167</v>
      </c>
      <c r="F34" s="44">
        <v>300</v>
      </c>
      <c r="G34" s="214">
        <v>52.17</v>
      </c>
      <c r="H34" s="57">
        <f>F34*G34</f>
        <v>15651</v>
      </c>
      <c r="I34" s="67"/>
      <c r="J34" s="67"/>
      <c r="K34" s="67"/>
    </row>
    <row r="35" spans="1:11">
      <c r="A35" s="19"/>
      <c r="B35" s="328" t="s">
        <v>321</v>
      </c>
      <c r="C35" s="51"/>
      <c r="D35" s="49"/>
      <c r="E35" s="19" t="s">
        <v>167</v>
      </c>
      <c r="F35" s="44">
        <v>70</v>
      </c>
      <c r="G35" s="214">
        <v>53.33</v>
      </c>
      <c r="H35" s="57">
        <f t="shared" ref="H35:H64" si="0">F35*G35</f>
        <v>3733.1</v>
      </c>
      <c r="I35" s="67"/>
      <c r="J35" s="67"/>
      <c r="K35" s="67"/>
    </row>
    <row r="36" spans="1:11">
      <c r="A36" s="19"/>
      <c r="B36" s="328" t="s">
        <v>322</v>
      </c>
      <c r="C36" s="51"/>
      <c r="D36" s="49"/>
      <c r="E36" s="19" t="s">
        <v>167</v>
      </c>
      <c r="F36" s="44">
        <v>80</v>
      </c>
      <c r="G36" s="214">
        <v>45.1</v>
      </c>
      <c r="H36" s="57">
        <f t="shared" si="0"/>
        <v>3608</v>
      </c>
      <c r="I36" s="67"/>
      <c r="J36" s="67"/>
      <c r="K36" s="67"/>
    </row>
    <row r="37" spans="1:11">
      <c r="A37" s="19"/>
      <c r="B37" s="328" t="s">
        <v>323</v>
      </c>
      <c r="C37" s="51"/>
      <c r="D37" s="49"/>
      <c r="E37" s="19" t="s">
        <v>167</v>
      </c>
      <c r="F37" s="44">
        <v>400</v>
      </c>
      <c r="G37" s="214">
        <v>85.22</v>
      </c>
      <c r="H37" s="57">
        <f t="shared" si="0"/>
        <v>34088</v>
      </c>
      <c r="I37" s="67"/>
      <c r="J37" s="67"/>
      <c r="K37" s="67"/>
    </row>
    <row r="38" spans="1:11">
      <c r="A38" s="19"/>
      <c r="B38" s="328" t="s">
        <v>324</v>
      </c>
      <c r="C38" s="51"/>
      <c r="D38" s="49"/>
      <c r="E38" s="19" t="s">
        <v>167</v>
      </c>
      <c r="F38" s="44">
        <v>500</v>
      </c>
      <c r="G38" s="214">
        <v>55.65</v>
      </c>
      <c r="H38" s="57">
        <f t="shared" si="0"/>
        <v>27825</v>
      </c>
      <c r="I38" s="67"/>
      <c r="J38" s="67"/>
      <c r="K38" s="67"/>
    </row>
    <row r="39" spans="1:11">
      <c r="A39" s="19"/>
      <c r="B39" s="328" t="s">
        <v>325</v>
      </c>
      <c r="C39" s="51"/>
      <c r="D39" s="49"/>
      <c r="E39" s="19" t="s">
        <v>167</v>
      </c>
      <c r="F39" s="44">
        <v>150</v>
      </c>
      <c r="G39" s="214">
        <v>52.17</v>
      </c>
      <c r="H39" s="57">
        <f t="shared" si="0"/>
        <v>7825.5</v>
      </c>
      <c r="I39" s="67"/>
      <c r="J39" s="67"/>
      <c r="K39" s="67"/>
    </row>
    <row r="40" spans="1:11" ht="38.25">
      <c r="A40" s="19"/>
      <c r="B40" s="325" t="s">
        <v>529</v>
      </c>
      <c r="C40" s="51"/>
      <c r="D40" s="49"/>
      <c r="E40" s="19" t="s">
        <v>167</v>
      </c>
      <c r="F40" s="44">
        <v>200</v>
      </c>
      <c r="G40" s="214">
        <v>165.31</v>
      </c>
      <c r="H40" s="57">
        <f t="shared" si="0"/>
        <v>33062</v>
      </c>
      <c r="I40" s="67"/>
      <c r="J40" s="67"/>
      <c r="K40" s="67"/>
    </row>
    <row r="41" spans="1:11">
      <c r="A41" s="19"/>
      <c r="B41" s="328" t="s">
        <v>540</v>
      </c>
      <c r="C41" s="51"/>
      <c r="D41" s="49"/>
      <c r="E41" s="19" t="s">
        <v>167</v>
      </c>
      <c r="F41" s="44">
        <v>600</v>
      </c>
      <c r="G41" s="214">
        <v>168.11</v>
      </c>
      <c r="H41" s="57">
        <f t="shared" si="0"/>
        <v>100866.00000000001</v>
      </c>
      <c r="I41" s="67"/>
      <c r="J41" s="67"/>
      <c r="K41" s="67"/>
    </row>
    <row r="42" spans="1:11">
      <c r="A42" s="19"/>
      <c r="B42" s="329" t="s">
        <v>531</v>
      </c>
      <c r="C42" s="51"/>
      <c r="D42" s="49"/>
      <c r="E42" s="19" t="s">
        <v>167</v>
      </c>
      <c r="F42" s="44">
        <v>550</v>
      </c>
      <c r="G42" s="214">
        <v>220.29</v>
      </c>
      <c r="H42" s="57">
        <f t="shared" si="0"/>
        <v>121159.5</v>
      </c>
      <c r="I42" s="67"/>
      <c r="J42" s="67"/>
      <c r="K42" s="67"/>
    </row>
    <row r="43" spans="1:11" ht="25.5">
      <c r="A43" s="19"/>
      <c r="B43" s="329" t="s">
        <v>498</v>
      </c>
      <c r="C43" s="51"/>
      <c r="D43" s="49"/>
      <c r="E43" s="19" t="s">
        <v>170</v>
      </c>
      <c r="F43" s="44">
        <v>300</v>
      </c>
      <c r="G43" s="214">
        <v>139.13</v>
      </c>
      <c r="H43" s="57">
        <f t="shared" si="0"/>
        <v>41739</v>
      </c>
      <c r="I43" s="67"/>
      <c r="J43" s="67"/>
      <c r="K43" s="67"/>
    </row>
    <row r="44" spans="1:11">
      <c r="A44" s="19"/>
      <c r="B44" s="328" t="s">
        <v>541</v>
      </c>
      <c r="C44" s="51"/>
      <c r="D44" s="49"/>
      <c r="E44" s="19" t="s">
        <v>167</v>
      </c>
      <c r="F44" s="44">
        <v>200</v>
      </c>
      <c r="G44" s="214">
        <v>359.41</v>
      </c>
      <c r="H44" s="57">
        <f t="shared" si="0"/>
        <v>71882</v>
      </c>
      <c r="I44" s="67"/>
      <c r="J44" s="67"/>
      <c r="K44" s="67"/>
    </row>
    <row r="45" spans="1:11">
      <c r="A45" s="19"/>
      <c r="B45" s="328" t="s">
        <v>526</v>
      </c>
      <c r="C45" s="51"/>
      <c r="D45" s="49"/>
      <c r="E45" s="19" t="s">
        <v>167</v>
      </c>
      <c r="F45" s="44">
        <v>110</v>
      </c>
      <c r="G45" s="214">
        <v>380.28</v>
      </c>
      <c r="H45" s="57">
        <f t="shared" si="0"/>
        <v>41830.799999999996</v>
      </c>
      <c r="I45" s="67"/>
      <c r="J45" s="67"/>
      <c r="K45" s="67"/>
    </row>
    <row r="46" spans="1:11">
      <c r="A46" s="19"/>
      <c r="B46" s="328" t="s">
        <v>542</v>
      </c>
      <c r="C46" s="51"/>
      <c r="D46" s="49"/>
      <c r="E46" s="19" t="s">
        <v>167</v>
      </c>
      <c r="F46" s="44">
        <v>98.974787680000006</v>
      </c>
      <c r="G46" s="108">
        <v>301.44</v>
      </c>
      <c r="H46" s="57">
        <f t="shared" si="0"/>
        <v>29834.959998259201</v>
      </c>
      <c r="I46" s="67"/>
      <c r="J46" s="67"/>
      <c r="K46" s="67"/>
    </row>
    <row r="47" spans="1:11">
      <c r="A47" s="19"/>
      <c r="B47" s="328" t="s">
        <v>527</v>
      </c>
      <c r="C47" s="51"/>
      <c r="D47" s="49"/>
      <c r="E47" s="19" t="s">
        <v>167</v>
      </c>
      <c r="F47" s="44">
        <v>145</v>
      </c>
      <c r="G47" s="214">
        <v>394.2</v>
      </c>
      <c r="H47" s="57">
        <f t="shared" si="0"/>
        <v>57159</v>
      </c>
      <c r="I47" s="67"/>
      <c r="J47" s="67"/>
      <c r="K47" s="67"/>
    </row>
    <row r="48" spans="1:11">
      <c r="A48" s="19"/>
      <c r="B48" s="328" t="s">
        <v>543</v>
      </c>
      <c r="C48" s="51"/>
      <c r="D48" s="49"/>
      <c r="E48" s="19" t="s">
        <v>170</v>
      </c>
      <c r="F48" s="44">
        <v>100</v>
      </c>
      <c r="G48" s="214">
        <v>115.94</v>
      </c>
      <c r="H48" s="57">
        <f t="shared" si="0"/>
        <v>11594</v>
      </c>
      <c r="I48" s="67"/>
      <c r="J48" s="67"/>
      <c r="K48" s="67"/>
    </row>
    <row r="49" spans="1:11">
      <c r="A49" s="19"/>
      <c r="B49" s="328" t="s">
        <v>544</v>
      </c>
      <c r="C49" s="51"/>
      <c r="D49" s="49"/>
      <c r="E49" s="19" t="s">
        <v>170</v>
      </c>
      <c r="F49" s="44">
        <v>120</v>
      </c>
      <c r="G49" s="214">
        <v>164.75</v>
      </c>
      <c r="H49" s="57">
        <f t="shared" si="0"/>
        <v>19770</v>
      </c>
      <c r="I49" s="67"/>
      <c r="J49" s="67"/>
      <c r="K49" s="67"/>
    </row>
    <row r="50" spans="1:11">
      <c r="A50" s="19"/>
      <c r="B50" s="328" t="s">
        <v>545</v>
      </c>
      <c r="C50" s="51"/>
      <c r="D50" s="49"/>
      <c r="E50" s="19" t="s">
        <v>167</v>
      </c>
      <c r="F50" s="44">
        <v>495</v>
      </c>
      <c r="G50" s="108">
        <v>524.63</v>
      </c>
      <c r="H50" s="57">
        <f t="shared" si="0"/>
        <v>259691.85</v>
      </c>
      <c r="I50" s="67"/>
      <c r="J50" s="67"/>
      <c r="K50" s="67"/>
    </row>
    <row r="51" spans="1:11">
      <c r="A51" s="19"/>
      <c r="B51" s="328" t="s">
        <v>326</v>
      </c>
      <c r="C51" s="51"/>
      <c r="D51" s="49"/>
      <c r="E51" s="19" t="s">
        <v>167</v>
      </c>
      <c r="F51" s="44">
        <v>145</v>
      </c>
      <c r="G51" s="214">
        <v>614.48</v>
      </c>
      <c r="H51" s="57">
        <f t="shared" si="0"/>
        <v>89099.6</v>
      </c>
      <c r="I51" s="67"/>
      <c r="J51" s="67"/>
      <c r="K51" s="67"/>
    </row>
    <row r="52" spans="1:11">
      <c r="A52" s="19"/>
      <c r="B52" s="328" t="s">
        <v>546</v>
      </c>
      <c r="C52" s="51"/>
      <c r="D52" s="49"/>
      <c r="E52" s="19" t="s">
        <v>167</v>
      </c>
      <c r="F52" s="44">
        <v>95</v>
      </c>
      <c r="G52" s="214">
        <v>289.85000000000002</v>
      </c>
      <c r="H52" s="57">
        <f t="shared" si="0"/>
        <v>27535.750000000004</v>
      </c>
      <c r="I52" s="67"/>
      <c r="J52" s="67"/>
      <c r="K52" s="67"/>
    </row>
    <row r="53" spans="1:11">
      <c r="A53" s="19"/>
      <c r="B53" s="328" t="s">
        <v>327</v>
      </c>
      <c r="C53" s="51"/>
      <c r="D53" s="49"/>
      <c r="E53" s="19" t="s">
        <v>167</v>
      </c>
      <c r="F53" s="44">
        <v>45</v>
      </c>
      <c r="G53" s="108">
        <v>718.83</v>
      </c>
      <c r="H53" s="57">
        <f t="shared" si="0"/>
        <v>32347.350000000002</v>
      </c>
      <c r="I53" s="67"/>
      <c r="J53" s="67"/>
      <c r="K53" s="67"/>
    </row>
    <row r="54" spans="1:11">
      <c r="A54" s="19"/>
      <c r="B54" s="328" t="s">
        <v>328</v>
      </c>
      <c r="C54" s="51"/>
      <c r="D54" s="49"/>
      <c r="E54" s="19" t="s">
        <v>170</v>
      </c>
      <c r="F54" s="44">
        <v>15</v>
      </c>
      <c r="G54" s="214">
        <v>185.34</v>
      </c>
      <c r="H54" s="57">
        <f t="shared" si="0"/>
        <v>2780.1</v>
      </c>
      <c r="I54" s="67"/>
      <c r="J54" s="67"/>
      <c r="K54" s="67"/>
    </row>
    <row r="55" spans="1:11">
      <c r="A55" s="19"/>
      <c r="B55" s="328" t="s">
        <v>547</v>
      </c>
      <c r="C55" s="51"/>
      <c r="D55" s="49"/>
      <c r="E55" s="19" t="s">
        <v>168</v>
      </c>
      <c r="F55" s="44">
        <v>20</v>
      </c>
      <c r="G55" s="215">
        <v>10.67</v>
      </c>
      <c r="H55" s="57">
        <f t="shared" si="0"/>
        <v>213.4</v>
      </c>
      <c r="I55" s="67"/>
      <c r="J55" s="67"/>
      <c r="K55" s="67"/>
    </row>
    <row r="56" spans="1:11" ht="60">
      <c r="A56" s="19"/>
      <c r="B56" s="330" t="s">
        <v>538</v>
      </c>
      <c r="C56" s="51"/>
      <c r="D56" s="49"/>
      <c r="E56" s="19" t="s">
        <v>167</v>
      </c>
      <c r="F56" s="44">
        <v>25</v>
      </c>
      <c r="G56" s="214">
        <v>90.43</v>
      </c>
      <c r="H56" s="57">
        <f t="shared" si="0"/>
        <v>2260.75</v>
      </c>
      <c r="I56" s="67"/>
      <c r="J56" s="67"/>
      <c r="K56" s="67"/>
    </row>
    <row r="57" spans="1:11">
      <c r="A57" s="19"/>
      <c r="B57" s="328" t="s">
        <v>329</v>
      </c>
      <c r="C57" s="51"/>
      <c r="D57" s="49"/>
      <c r="E57" s="19" t="s">
        <v>167</v>
      </c>
      <c r="F57" s="44">
        <v>15</v>
      </c>
      <c r="G57" s="214">
        <v>222.6</v>
      </c>
      <c r="H57" s="57">
        <f t="shared" si="0"/>
        <v>3339</v>
      </c>
      <c r="I57" s="67"/>
      <c r="J57" s="67"/>
      <c r="K57" s="67"/>
    </row>
    <row r="58" spans="1:11">
      <c r="A58" s="19"/>
      <c r="B58" s="328" t="s">
        <v>330</v>
      </c>
      <c r="C58" s="51"/>
      <c r="D58" s="49"/>
      <c r="E58" s="19" t="s">
        <v>167</v>
      </c>
      <c r="F58" s="44">
        <v>15</v>
      </c>
      <c r="G58" s="214">
        <v>606.37</v>
      </c>
      <c r="H58" s="57">
        <f t="shared" si="0"/>
        <v>9095.5499999999993</v>
      </c>
      <c r="I58" s="67"/>
      <c r="J58" s="67"/>
      <c r="K58" s="67"/>
    </row>
    <row r="59" spans="1:11">
      <c r="A59" s="19"/>
      <c r="B59" s="328" t="s">
        <v>331</v>
      </c>
      <c r="C59" s="51"/>
      <c r="D59" s="49"/>
      <c r="E59" s="19" t="s">
        <v>167</v>
      </c>
      <c r="F59" s="44">
        <v>50</v>
      </c>
      <c r="G59" s="214">
        <v>1043.46</v>
      </c>
      <c r="H59" s="57">
        <f t="shared" si="0"/>
        <v>52173</v>
      </c>
      <c r="I59" s="67"/>
      <c r="J59" s="67"/>
      <c r="K59" s="67"/>
    </row>
    <row r="60" spans="1:11">
      <c r="A60" s="19"/>
      <c r="B60" s="328" t="s">
        <v>177</v>
      </c>
      <c r="C60" s="51"/>
      <c r="D60" s="49"/>
      <c r="E60" s="19" t="s">
        <v>167</v>
      </c>
      <c r="F60" s="44">
        <v>70</v>
      </c>
      <c r="G60" s="214">
        <v>617.96</v>
      </c>
      <c r="H60" s="57">
        <f t="shared" si="0"/>
        <v>43257.200000000004</v>
      </c>
      <c r="I60" s="67"/>
      <c r="J60" s="67"/>
      <c r="K60" s="67"/>
    </row>
    <row r="61" spans="1:11">
      <c r="A61" s="19"/>
      <c r="B61" s="328" t="s">
        <v>332</v>
      </c>
      <c r="C61" s="51"/>
      <c r="D61" s="49"/>
      <c r="E61" s="19" t="s">
        <v>167</v>
      </c>
      <c r="F61" s="44">
        <v>15</v>
      </c>
      <c r="G61" s="214">
        <v>1855.04</v>
      </c>
      <c r="H61" s="57">
        <f t="shared" si="0"/>
        <v>27825.599999999999</v>
      </c>
      <c r="I61" s="67"/>
      <c r="J61" s="67"/>
      <c r="K61" s="67"/>
    </row>
    <row r="62" spans="1:11">
      <c r="A62" s="19"/>
      <c r="B62" s="328" t="s">
        <v>539</v>
      </c>
      <c r="C62" s="51"/>
      <c r="D62" s="49"/>
      <c r="E62" s="19" t="s">
        <v>167</v>
      </c>
      <c r="F62" s="44">
        <v>1</v>
      </c>
      <c r="G62" s="214">
        <v>313.04000000000002</v>
      </c>
      <c r="H62" s="57">
        <f t="shared" si="0"/>
        <v>313.04000000000002</v>
      </c>
      <c r="I62" s="67"/>
      <c r="J62" s="67"/>
      <c r="K62" s="67"/>
    </row>
    <row r="63" spans="1:11">
      <c r="A63" s="19"/>
      <c r="B63" s="328" t="s">
        <v>548</v>
      </c>
      <c r="C63" s="51"/>
      <c r="D63" s="49"/>
      <c r="E63" s="19" t="s">
        <v>167</v>
      </c>
      <c r="F63" s="44">
        <v>1</v>
      </c>
      <c r="G63" s="214">
        <v>3014.44</v>
      </c>
      <c r="H63" s="57">
        <f t="shared" si="0"/>
        <v>3014.44</v>
      </c>
      <c r="I63" s="67"/>
      <c r="J63" s="67"/>
      <c r="K63" s="67"/>
    </row>
    <row r="64" spans="1:11">
      <c r="A64" s="19"/>
      <c r="B64" s="328" t="s">
        <v>549</v>
      </c>
      <c r="C64" s="51"/>
      <c r="D64" s="49"/>
      <c r="E64" s="19" t="s">
        <v>167</v>
      </c>
      <c r="F64" s="44">
        <v>1</v>
      </c>
      <c r="G64" s="214">
        <v>25.51</v>
      </c>
      <c r="H64" s="57">
        <f t="shared" si="0"/>
        <v>25.51</v>
      </c>
      <c r="I64" s="67"/>
      <c r="J64" s="67"/>
      <c r="K64" s="67"/>
    </row>
    <row r="65" spans="1:19">
      <c r="A65" s="58"/>
      <c r="B65" s="85" t="s">
        <v>122</v>
      </c>
      <c r="C65" s="152"/>
      <c r="D65" s="86"/>
      <c r="E65" s="58"/>
      <c r="F65" s="87"/>
      <c r="G65" s="87"/>
      <c r="H65" s="153">
        <f>H33</f>
        <v>1174599.9999982594</v>
      </c>
      <c r="I65" s="67"/>
      <c r="J65" s="67"/>
      <c r="K65" s="67"/>
    </row>
    <row r="66" spans="1:19">
      <c r="A66" s="9"/>
      <c r="B66" s="251"/>
      <c r="C66" s="251"/>
      <c r="D66" s="14"/>
      <c r="E66" s="9"/>
      <c r="F66" s="94"/>
      <c r="G66" s="94"/>
      <c r="H66" s="11"/>
      <c r="I66" s="102"/>
      <c r="J66" s="102"/>
      <c r="K66" s="103"/>
      <c r="L66" s="103"/>
      <c r="M66" s="103"/>
      <c r="N66" s="103"/>
      <c r="O66" s="103"/>
      <c r="P66" s="103"/>
      <c r="Q66" s="103"/>
      <c r="R66" s="103"/>
      <c r="S66" s="103"/>
    </row>
    <row r="67" spans="1:19" hidden="1">
      <c r="A67" s="9"/>
      <c r="B67" s="10" t="s">
        <v>457</v>
      </c>
      <c r="C67" s="10"/>
      <c r="D67" s="302"/>
      <c r="E67" s="262" t="s">
        <v>168</v>
      </c>
      <c r="F67" s="263">
        <v>3</v>
      </c>
      <c r="G67" s="263">
        <v>120</v>
      </c>
      <c r="H67" s="303">
        <f t="shared" ref="H67:H97" si="1">F67*G67/1000</f>
        <v>0.36</v>
      </c>
      <c r="K67" s="13"/>
    </row>
    <row r="68" spans="1:19" hidden="1">
      <c r="A68" s="9"/>
      <c r="B68" s="261" t="s">
        <v>458</v>
      </c>
      <c r="C68" s="261"/>
      <c r="D68" s="49"/>
      <c r="E68" s="19" t="s">
        <v>168</v>
      </c>
      <c r="F68" s="125">
        <v>5</v>
      </c>
      <c r="G68" s="125">
        <v>290</v>
      </c>
      <c r="H68" s="28">
        <f t="shared" si="1"/>
        <v>1.45</v>
      </c>
      <c r="K68" s="13"/>
    </row>
    <row r="69" spans="1:19" hidden="1">
      <c r="A69" s="9"/>
      <c r="B69" s="261" t="s">
        <v>459</v>
      </c>
      <c r="C69" s="261"/>
      <c r="D69" s="49"/>
      <c r="E69" s="19" t="s">
        <v>168</v>
      </c>
      <c r="F69" s="125">
        <v>4</v>
      </c>
      <c r="G69" s="125">
        <v>130</v>
      </c>
      <c r="H69" s="28">
        <f t="shared" si="1"/>
        <v>0.52</v>
      </c>
      <c r="K69" s="13"/>
    </row>
    <row r="70" spans="1:19" hidden="1">
      <c r="A70" s="9"/>
      <c r="B70" s="261" t="s">
        <v>460</v>
      </c>
      <c r="C70" s="261"/>
      <c r="D70" s="49"/>
      <c r="E70" s="19" t="s">
        <v>168</v>
      </c>
      <c r="F70" s="125">
        <v>6</v>
      </c>
      <c r="G70" s="125">
        <v>85</v>
      </c>
      <c r="H70" s="28">
        <f t="shared" si="1"/>
        <v>0.51</v>
      </c>
      <c r="K70" s="13"/>
    </row>
    <row r="71" spans="1:19" hidden="1">
      <c r="A71" s="9"/>
      <c r="B71" s="261" t="s">
        <v>461</v>
      </c>
      <c r="C71" s="261"/>
      <c r="D71" s="49"/>
      <c r="E71" s="19" t="s">
        <v>168</v>
      </c>
      <c r="F71" s="125">
        <v>20</v>
      </c>
      <c r="G71" s="125">
        <v>45</v>
      </c>
      <c r="H71" s="28">
        <f t="shared" si="1"/>
        <v>0.9</v>
      </c>
      <c r="K71" s="13"/>
    </row>
    <row r="72" spans="1:19" hidden="1">
      <c r="A72" s="9"/>
      <c r="B72" s="261" t="s">
        <v>462</v>
      </c>
      <c r="C72" s="261"/>
      <c r="D72" s="49"/>
      <c r="E72" s="19" t="s">
        <v>168</v>
      </c>
      <c r="F72" s="125">
        <v>10</v>
      </c>
      <c r="G72" s="125">
        <v>120</v>
      </c>
      <c r="H72" s="28">
        <f t="shared" si="1"/>
        <v>1.2</v>
      </c>
      <c r="K72" s="13"/>
    </row>
    <row r="73" spans="1:19" hidden="1">
      <c r="A73" s="9"/>
      <c r="B73" s="261" t="s">
        <v>463</v>
      </c>
      <c r="C73" s="261"/>
      <c r="D73" s="49"/>
      <c r="E73" s="19" t="s">
        <v>168</v>
      </c>
      <c r="F73" s="125">
        <v>70</v>
      </c>
      <c r="G73" s="125">
        <v>41</v>
      </c>
      <c r="H73" s="28">
        <f t="shared" si="1"/>
        <v>2.87</v>
      </c>
      <c r="K73" s="13"/>
    </row>
    <row r="74" spans="1:19" hidden="1">
      <c r="A74" s="9"/>
      <c r="B74" s="261" t="s">
        <v>464</v>
      </c>
      <c r="C74" s="261"/>
      <c r="D74" s="49"/>
      <c r="E74" s="19" t="s">
        <v>168</v>
      </c>
      <c r="F74" s="125">
        <v>35</v>
      </c>
      <c r="G74" s="125">
        <v>15</v>
      </c>
      <c r="H74" s="28">
        <f t="shared" si="1"/>
        <v>0.52500000000000002</v>
      </c>
      <c r="K74" s="13"/>
    </row>
    <row r="75" spans="1:19" hidden="1">
      <c r="A75" s="9"/>
      <c r="B75" s="261" t="s">
        <v>465</v>
      </c>
      <c r="C75" s="261"/>
      <c r="D75" s="49"/>
      <c r="E75" s="19" t="s">
        <v>168</v>
      </c>
      <c r="F75" s="125">
        <v>60</v>
      </c>
      <c r="G75" s="125">
        <v>450</v>
      </c>
      <c r="H75" s="28">
        <f t="shared" si="1"/>
        <v>27</v>
      </c>
      <c r="K75" s="13"/>
    </row>
    <row r="76" spans="1:19" hidden="1">
      <c r="A76" s="9"/>
      <c r="B76" s="261" t="s">
        <v>466</v>
      </c>
      <c r="C76" s="261"/>
      <c r="D76" s="49"/>
      <c r="E76" s="19" t="s">
        <v>168</v>
      </c>
      <c r="F76" s="125">
        <v>50</v>
      </c>
      <c r="G76" s="125">
        <v>45</v>
      </c>
      <c r="H76" s="28">
        <f t="shared" si="1"/>
        <v>2.25</v>
      </c>
      <c r="K76" s="13"/>
    </row>
    <row r="77" spans="1:19" hidden="1">
      <c r="A77" s="9"/>
      <c r="B77" s="304" t="s">
        <v>467</v>
      </c>
      <c r="C77" s="304"/>
      <c r="D77" s="49"/>
      <c r="E77" s="19" t="s">
        <v>168</v>
      </c>
      <c r="F77" s="125">
        <v>7</v>
      </c>
      <c r="G77" s="125">
        <v>850</v>
      </c>
      <c r="H77" s="28">
        <f t="shared" si="1"/>
        <v>5.95</v>
      </c>
      <c r="K77" s="13"/>
    </row>
    <row r="78" spans="1:19" hidden="1">
      <c r="A78" s="9"/>
      <c r="B78" s="304" t="s">
        <v>468</v>
      </c>
      <c r="C78" s="304"/>
      <c r="D78" s="52"/>
      <c r="E78" s="19" t="s">
        <v>168</v>
      </c>
      <c r="F78" s="125">
        <v>30</v>
      </c>
      <c r="G78" s="125">
        <v>68</v>
      </c>
      <c r="H78" s="28">
        <f t="shared" si="1"/>
        <v>2.04</v>
      </c>
      <c r="K78" s="13"/>
    </row>
    <row r="79" spans="1:19" hidden="1">
      <c r="A79" s="9"/>
      <c r="B79" s="304" t="s">
        <v>469</v>
      </c>
      <c r="C79" s="304"/>
      <c r="D79" s="52"/>
      <c r="E79" s="19" t="s">
        <v>168</v>
      </c>
      <c r="F79" s="125">
        <v>20</v>
      </c>
      <c r="G79" s="125">
        <v>48</v>
      </c>
      <c r="H79" s="28">
        <f t="shared" si="1"/>
        <v>0.96</v>
      </c>
      <c r="I79" s="13"/>
      <c r="J79" s="13"/>
      <c r="K79" s="13"/>
    </row>
    <row r="80" spans="1:19" hidden="1">
      <c r="A80" s="9"/>
      <c r="B80" s="304" t="s">
        <v>247</v>
      </c>
      <c r="C80" s="304"/>
      <c r="D80" s="52"/>
      <c r="E80" s="19" t="s">
        <v>168</v>
      </c>
      <c r="F80" s="125">
        <v>6</v>
      </c>
      <c r="G80" s="125">
        <v>98</v>
      </c>
      <c r="H80" s="28">
        <f t="shared" si="1"/>
        <v>0.58799999999999997</v>
      </c>
      <c r="I80" s="13"/>
      <c r="J80" s="13"/>
      <c r="K80" s="13"/>
    </row>
    <row r="81" spans="1:11" hidden="1">
      <c r="A81" s="9"/>
      <c r="B81" s="304" t="s">
        <v>470</v>
      </c>
      <c r="C81" s="304"/>
      <c r="D81" s="52"/>
      <c r="E81" s="19" t="s">
        <v>168</v>
      </c>
      <c r="F81" s="125">
        <v>12</v>
      </c>
      <c r="G81" s="125">
        <v>28</v>
      </c>
      <c r="H81" s="28">
        <f t="shared" si="1"/>
        <v>0.33600000000000002</v>
      </c>
      <c r="I81" s="13"/>
      <c r="J81" s="13"/>
      <c r="K81" s="13"/>
    </row>
    <row r="82" spans="1:11" hidden="1">
      <c r="A82" s="9"/>
      <c r="B82" s="304" t="s">
        <v>471</v>
      </c>
      <c r="C82" s="304"/>
      <c r="D82" s="52"/>
      <c r="E82" s="19" t="s">
        <v>168</v>
      </c>
      <c r="F82" s="125">
        <v>12</v>
      </c>
      <c r="G82" s="125">
        <v>68</v>
      </c>
      <c r="H82" s="28">
        <f t="shared" si="1"/>
        <v>0.81599999999999995</v>
      </c>
      <c r="I82" s="13"/>
      <c r="J82" s="13"/>
      <c r="K82" s="13"/>
    </row>
    <row r="83" spans="1:11" hidden="1">
      <c r="A83" s="9"/>
      <c r="B83" s="304" t="s">
        <v>472</v>
      </c>
      <c r="C83" s="304"/>
      <c r="D83" s="52"/>
      <c r="E83" s="19" t="s">
        <v>168</v>
      </c>
      <c r="F83" s="125">
        <v>6</v>
      </c>
      <c r="G83" s="125">
        <v>210</v>
      </c>
      <c r="H83" s="28">
        <f t="shared" si="1"/>
        <v>1.26</v>
      </c>
      <c r="I83" s="13"/>
      <c r="J83" s="13"/>
      <c r="K83" s="13"/>
    </row>
    <row r="84" spans="1:11" hidden="1">
      <c r="A84" s="9"/>
      <c r="B84" s="304" t="s">
        <v>473</v>
      </c>
      <c r="C84" s="304"/>
      <c r="D84" s="52"/>
      <c r="E84" s="19" t="s">
        <v>168</v>
      </c>
      <c r="F84" s="125">
        <v>5</v>
      </c>
      <c r="G84" s="125">
        <v>80</v>
      </c>
      <c r="H84" s="28">
        <f t="shared" si="1"/>
        <v>0.4</v>
      </c>
      <c r="I84" s="13"/>
      <c r="J84" s="13"/>
      <c r="K84" s="13"/>
    </row>
    <row r="85" spans="1:11" hidden="1">
      <c r="A85" s="9"/>
      <c r="B85" s="304" t="s">
        <v>474</v>
      </c>
      <c r="C85" s="304"/>
      <c r="D85" s="52"/>
      <c r="E85" s="19" t="s">
        <v>168</v>
      </c>
      <c r="F85" s="125">
        <v>200</v>
      </c>
      <c r="G85" s="125">
        <v>6.5</v>
      </c>
      <c r="H85" s="28">
        <f t="shared" si="1"/>
        <v>1.3</v>
      </c>
      <c r="I85" s="13"/>
      <c r="J85" s="13"/>
      <c r="K85" s="13"/>
    </row>
    <row r="86" spans="1:11" hidden="1">
      <c r="A86" s="9"/>
      <c r="B86" s="304" t="s">
        <v>475</v>
      </c>
      <c r="C86" s="304"/>
      <c r="D86" s="52"/>
      <c r="E86" s="19" t="s">
        <v>168</v>
      </c>
      <c r="F86" s="125">
        <v>4</v>
      </c>
      <c r="G86" s="125">
        <v>520</v>
      </c>
      <c r="H86" s="28">
        <f t="shared" si="1"/>
        <v>2.08</v>
      </c>
      <c r="I86" s="13"/>
      <c r="J86" s="13"/>
      <c r="K86" s="13"/>
    </row>
    <row r="87" spans="1:11" hidden="1">
      <c r="A87" s="9"/>
      <c r="B87" s="304" t="s">
        <v>476</v>
      </c>
      <c r="C87" s="304"/>
      <c r="D87" s="52"/>
      <c r="E87" s="19" t="s">
        <v>168</v>
      </c>
      <c r="F87" s="125">
        <v>75</v>
      </c>
      <c r="G87" s="125">
        <v>100</v>
      </c>
      <c r="H87" s="28">
        <f t="shared" si="1"/>
        <v>7.5</v>
      </c>
      <c r="I87" s="13"/>
      <c r="J87" s="13"/>
      <c r="K87" s="13"/>
    </row>
    <row r="88" spans="1:11" hidden="1">
      <c r="A88" s="9"/>
      <c r="B88" s="304" t="s">
        <v>477</v>
      </c>
      <c r="C88" s="304"/>
      <c r="D88" s="52"/>
      <c r="E88" s="19" t="s">
        <v>168</v>
      </c>
      <c r="F88" s="125">
        <v>10</v>
      </c>
      <c r="G88" s="125">
        <v>85</v>
      </c>
      <c r="H88" s="28">
        <f t="shared" si="1"/>
        <v>0.85</v>
      </c>
      <c r="I88" s="13"/>
      <c r="J88" s="13"/>
      <c r="K88" s="13"/>
    </row>
    <row r="89" spans="1:11" hidden="1">
      <c r="A89" s="9"/>
      <c r="B89" s="304" t="s">
        <v>478</v>
      </c>
      <c r="C89" s="304"/>
      <c r="D89" s="52"/>
      <c r="E89" s="19" t="s">
        <v>168</v>
      </c>
      <c r="F89" s="125">
        <v>6</v>
      </c>
      <c r="G89" s="125">
        <v>50</v>
      </c>
      <c r="H89" s="28">
        <f t="shared" si="1"/>
        <v>0.3</v>
      </c>
      <c r="I89" s="13"/>
      <c r="J89" s="13"/>
      <c r="K89" s="13"/>
    </row>
    <row r="90" spans="1:11" hidden="1">
      <c r="A90" s="9"/>
      <c r="B90" s="304" t="s">
        <v>479</v>
      </c>
      <c r="C90" s="304"/>
      <c r="D90" s="52"/>
      <c r="E90" s="19" t="s">
        <v>168</v>
      </c>
      <c r="F90" s="125">
        <v>18</v>
      </c>
      <c r="G90" s="125">
        <v>990</v>
      </c>
      <c r="H90" s="28">
        <f t="shared" si="1"/>
        <v>17.82</v>
      </c>
      <c r="I90" s="13"/>
      <c r="J90" s="13"/>
      <c r="K90" s="13"/>
    </row>
    <row r="91" spans="1:11" hidden="1">
      <c r="A91" s="9"/>
      <c r="B91" s="304" t="s">
        <v>480</v>
      </c>
      <c r="C91" s="304"/>
      <c r="D91" s="52"/>
      <c r="E91" s="19" t="s">
        <v>168</v>
      </c>
      <c r="F91" s="125">
        <v>8</v>
      </c>
      <c r="G91" s="125">
        <v>32</v>
      </c>
      <c r="H91" s="28">
        <f t="shared" si="1"/>
        <v>0.25600000000000001</v>
      </c>
      <c r="I91" s="13"/>
      <c r="J91" s="13"/>
      <c r="K91" s="13"/>
    </row>
    <row r="92" spans="1:11" hidden="1">
      <c r="A92" s="9"/>
      <c r="B92" s="304" t="s">
        <v>481</v>
      </c>
      <c r="C92" s="304"/>
      <c r="D92" s="52"/>
      <c r="E92" s="19" t="s">
        <v>482</v>
      </c>
      <c r="F92" s="125">
        <v>5</v>
      </c>
      <c r="G92" s="125">
        <v>327</v>
      </c>
      <c r="H92" s="28">
        <f t="shared" si="1"/>
        <v>1.635</v>
      </c>
      <c r="I92" s="13"/>
      <c r="J92" s="13"/>
      <c r="K92" s="13"/>
    </row>
    <row r="93" spans="1:11" hidden="1">
      <c r="A93" s="9"/>
      <c r="B93" s="304" t="s">
        <v>483</v>
      </c>
      <c r="C93" s="304"/>
      <c r="D93" s="52"/>
      <c r="E93" s="19" t="s">
        <v>482</v>
      </c>
      <c r="F93" s="125">
        <v>10</v>
      </c>
      <c r="G93" s="125">
        <v>327</v>
      </c>
      <c r="H93" s="28">
        <f t="shared" si="1"/>
        <v>3.27</v>
      </c>
      <c r="I93" s="13"/>
      <c r="J93" s="13"/>
      <c r="K93" s="13"/>
    </row>
    <row r="94" spans="1:11" hidden="1">
      <c r="A94" s="9"/>
      <c r="B94" s="304" t="s">
        <v>484</v>
      </c>
      <c r="C94" s="304"/>
      <c r="D94" s="52"/>
      <c r="E94" s="19" t="s">
        <v>482</v>
      </c>
      <c r="F94" s="125">
        <v>10</v>
      </c>
      <c r="G94" s="125">
        <v>327</v>
      </c>
      <c r="H94" s="28">
        <f t="shared" si="1"/>
        <v>3.27</v>
      </c>
      <c r="I94" s="13"/>
      <c r="J94" s="13"/>
      <c r="K94" s="13"/>
    </row>
    <row r="95" spans="1:11" hidden="1">
      <c r="A95" s="9"/>
      <c r="B95" s="304" t="s">
        <v>485</v>
      </c>
      <c r="C95" s="304"/>
      <c r="D95" s="52"/>
      <c r="E95" s="19" t="s">
        <v>486</v>
      </c>
      <c r="F95" s="125">
        <v>75</v>
      </c>
      <c r="G95" s="125">
        <v>115</v>
      </c>
      <c r="H95" s="28">
        <f t="shared" si="1"/>
        <v>8.625</v>
      </c>
      <c r="I95" s="13"/>
      <c r="J95" s="13"/>
      <c r="K95" s="13"/>
    </row>
    <row r="96" spans="1:11" hidden="1">
      <c r="A96" s="9"/>
      <c r="B96" s="261" t="s">
        <v>385</v>
      </c>
      <c r="C96" s="261"/>
      <c r="D96" s="52"/>
      <c r="E96" s="19" t="s">
        <v>200</v>
      </c>
      <c r="F96" s="125">
        <v>783</v>
      </c>
      <c r="G96" s="125">
        <v>718</v>
      </c>
      <c r="H96" s="28">
        <f t="shared" si="1"/>
        <v>562.19399999999996</v>
      </c>
      <c r="I96" s="13"/>
      <c r="J96" s="13"/>
      <c r="K96" s="13"/>
    </row>
    <row r="97" spans="1:11" hidden="1">
      <c r="A97" s="9"/>
      <c r="B97" s="305"/>
      <c r="C97" s="305"/>
      <c r="D97" s="52"/>
      <c r="E97" s="19" t="s">
        <v>168</v>
      </c>
      <c r="F97" s="125">
        <v>24</v>
      </c>
      <c r="G97" s="125">
        <v>15</v>
      </c>
      <c r="H97" s="28">
        <f t="shared" si="1"/>
        <v>0.36</v>
      </c>
      <c r="I97" s="13"/>
      <c r="J97" s="13"/>
      <c r="K97" s="13"/>
    </row>
    <row r="98" spans="1:11" hidden="1">
      <c r="A98" s="9"/>
      <c r="B98" s="305" t="s">
        <v>487</v>
      </c>
      <c r="C98" s="305"/>
      <c r="D98" s="52"/>
      <c r="E98" s="52"/>
      <c r="F98" s="306"/>
      <c r="G98" s="306"/>
      <c r="H98" s="28"/>
      <c r="I98" s="13"/>
      <c r="J98" s="13"/>
      <c r="K98" s="13"/>
    </row>
    <row r="99" spans="1:11" hidden="1">
      <c r="A99" s="9"/>
      <c r="B99" s="304" t="s">
        <v>488</v>
      </c>
      <c r="C99" s="304"/>
      <c r="D99" s="49">
        <v>34005</v>
      </c>
      <c r="E99" s="52"/>
      <c r="F99" s="306"/>
      <c r="G99" s="306"/>
      <c r="H99" s="207">
        <f>SUM(H100:H105)</f>
        <v>7.7850000000000001</v>
      </c>
      <c r="I99" s="13"/>
      <c r="J99" s="13"/>
      <c r="K99" s="13"/>
    </row>
    <row r="100" spans="1:11" hidden="1">
      <c r="A100" s="9"/>
      <c r="B100" s="304" t="s">
        <v>489</v>
      </c>
      <c r="C100" s="304"/>
      <c r="D100" s="52"/>
      <c r="E100" s="19" t="s">
        <v>164</v>
      </c>
      <c r="F100" s="125">
        <v>2</v>
      </c>
      <c r="G100" s="125">
        <v>250</v>
      </c>
      <c r="H100" s="28">
        <f t="shared" ref="H100:H105" si="2">F100*G100/1000</f>
        <v>0.5</v>
      </c>
      <c r="I100" s="13"/>
      <c r="J100" s="13"/>
      <c r="K100" s="13"/>
    </row>
    <row r="101" spans="1:11" hidden="1">
      <c r="A101" s="9"/>
      <c r="B101" s="304" t="s">
        <v>490</v>
      </c>
      <c r="C101" s="304"/>
      <c r="D101" s="52"/>
      <c r="E101" s="19" t="s">
        <v>164</v>
      </c>
      <c r="F101" s="125">
        <v>3</v>
      </c>
      <c r="G101" s="10">
        <v>450</v>
      </c>
      <c r="H101" s="28">
        <f t="shared" si="2"/>
        <v>1.35</v>
      </c>
      <c r="I101" s="13"/>
      <c r="J101" s="13"/>
      <c r="K101" s="13"/>
    </row>
    <row r="102" spans="1:11" hidden="1">
      <c r="A102" s="9"/>
      <c r="B102" s="304" t="s">
        <v>491</v>
      </c>
      <c r="C102" s="304"/>
      <c r="D102" s="52"/>
      <c r="E102" s="19" t="s">
        <v>164</v>
      </c>
      <c r="F102" s="125">
        <v>2</v>
      </c>
      <c r="G102" s="125">
        <v>450</v>
      </c>
      <c r="H102" s="28">
        <f t="shared" si="2"/>
        <v>0.9</v>
      </c>
      <c r="I102" s="13"/>
      <c r="J102" s="13"/>
      <c r="K102" s="13"/>
    </row>
    <row r="103" spans="1:11" hidden="1">
      <c r="A103" s="9"/>
      <c r="B103" s="304" t="s">
        <v>492</v>
      </c>
      <c r="C103" s="304"/>
      <c r="D103" s="52"/>
      <c r="E103" s="19" t="s">
        <v>164</v>
      </c>
      <c r="F103" s="125">
        <v>5</v>
      </c>
      <c r="G103" s="125">
        <v>85</v>
      </c>
      <c r="H103" s="28">
        <f t="shared" si="2"/>
        <v>0.42499999999999999</v>
      </c>
      <c r="I103" s="13"/>
      <c r="J103" s="13"/>
      <c r="K103" s="13"/>
    </row>
    <row r="104" spans="1:11" hidden="1">
      <c r="A104" s="9"/>
      <c r="B104" s="261" t="s">
        <v>493</v>
      </c>
      <c r="C104" s="261"/>
      <c r="D104" s="52"/>
      <c r="E104" s="19" t="s">
        <v>164</v>
      </c>
      <c r="F104" s="125">
        <v>3</v>
      </c>
      <c r="G104" s="125">
        <v>150</v>
      </c>
      <c r="H104" s="28">
        <f t="shared" si="2"/>
        <v>0.45</v>
      </c>
      <c r="I104" s="13"/>
      <c r="J104" s="13"/>
      <c r="K104" s="13"/>
    </row>
    <row r="105" spans="1:11" hidden="1">
      <c r="A105" s="9"/>
      <c r="B105" s="307"/>
      <c r="C105" s="307"/>
      <c r="D105" s="52"/>
      <c r="E105" s="19" t="s">
        <v>164</v>
      </c>
      <c r="F105" s="125">
        <v>8</v>
      </c>
      <c r="G105" s="125">
        <v>520</v>
      </c>
      <c r="H105" s="28">
        <f t="shared" si="2"/>
        <v>4.16</v>
      </c>
      <c r="I105" s="13"/>
      <c r="J105" s="13"/>
      <c r="K105" s="13"/>
    </row>
    <row r="106" spans="1:11" ht="25.5" hidden="1">
      <c r="A106" s="9"/>
      <c r="B106" s="308" t="s">
        <v>494</v>
      </c>
      <c r="C106" s="308"/>
      <c r="D106" s="211"/>
      <c r="E106" s="211"/>
      <c r="F106" s="125"/>
      <c r="G106" s="125"/>
      <c r="H106" s="28"/>
      <c r="I106" s="13"/>
      <c r="J106" s="13"/>
      <c r="K106" s="13"/>
    </row>
    <row r="107" spans="1:11" hidden="1">
      <c r="A107" s="9"/>
      <c r="B107" s="309" t="s">
        <v>495</v>
      </c>
      <c r="C107" s="309"/>
      <c r="D107" s="211"/>
      <c r="E107" s="211"/>
      <c r="F107" s="125"/>
      <c r="G107" s="125"/>
      <c r="H107" s="207" t="e">
        <f>#REF!+#REF!+#REF!+#REF!+#REF!+H99</f>
        <v>#REF!</v>
      </c>
      <c r="I107" s="13"/>
      <c r="J107" s="13"/>
      <c r="K107" s="13"/>
    </row>
    <row r="108" spans="1:11" hidden="1">
      <c r="A108" s="9"/>
      <c r="D108" s="10"/>
      <c r="E108" s="9"/>
      <c r="H108" s="310" t="e">
        <f>#REF!+#REF!+#REF!+#REF!+#REF!+#REF!+#REF!+#REF!+#REF!</f>
        <v>#REF!</v>
      </c>
      <c r="I108" s="13"/>
      <c r="J108" s="13"/>
      <c r="K108" s="13"/>
    </row>
    <row r="109" spans="1:11">
      <c r="A109" s="134" t="s">
        <v>227</v>
      </c>
      <c r="B109" s="103"/>
      <c r="C109" s="103"/>
      <c r="D109" s="103"/>
      <c r="E109" s="103"/>
      <c r="F109" s="135"/>
      <c r="G109" s="135"/>
      <c r="H109" s="136">
        <f>H13+H20+H27+H65</f>
        <v>1493499.9999982594</v>
      </c>
      <c r="I109" s="13"/>
      <c r="J109" s="13"/>
      <c r="K109" s="13"/>
    </row>
    <row r="110" spans="1:11">
      <c r="A110" s="134"/>
      <c r="B110" s="103"/>
      <c r="C110" s="103"/>
      <c r="D110" s="103"/>
      <c r="E110" s="103"/>
      <c r="F110" s="135"/>
      <c r="G110" s="135"/>
      <c r="H110" s="136"/>
      <c r="I110" s="13"/>
      <c r="J110" s="13"/>
      <c r="K110" s="13"/>
    </row>
    <row r="111" spans="1:11">
      <c r="A111" s="134"/>
      <c r="B111" s="103"/>
      <c r="C111" s="103"/>
      <c r="D111" s="103"/>
      <c r="E111" s="103"/>
      <c r="F111" s="135"/>
      <c r="G111" s="135"/>
      <c r="H111" s="136"/>
      <c r="I111" s="13"/>
      <c r="J111" s="13"/>
      <c r="K111" s="13"/>
    </row>
    <row r="112" spans="1:11">
      <c r="A112" s="103"/>
      <c r="B112" s="103"/>
      <c r="C112" s="103"/>
      <c r="D112" s="103"/>
      <c r="E112" s="103"/>
      <c r="F112" s="135"/>
      <c r="G112" s="135"/>
      <c r="H112" s="167"/>
      <c r="I112" s="13"/>
      <c r="J112" s="13"/>
      <c r="K112" s="13"/>
    </row>
  </sheetData>
  <mergeCells count="9">
    <mergeCell ref="A15:H15"/>
    <mergeCell ref="A22:H22"/>
    <mergeCell ref="A26:A27"/>
    <mergeCell ref="A2:H2"/>
    <mergeCell ref="A4:H4"/>
    <mergeCell ref="A5:H5"/>
    <mergeCell ref="A6:H6"/>
    <mergeCell ref="A8:H8"/>
    <mergeCell ref="A12:A13"/>
  </mergeCells>
  <pageMargins left="0.7" right="0.7" top="0.35" bottom="0.75" header="0.3" footer="0.3"/>
  <pageSetup paperSize="9" scale="70" orientation="portrait" r:id="rId1"/>
  <rowBreaks count="1" manualBreakCount="1">
    <brk id="113" max="7" man="1"/>
  </rowBreaks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70"/>
  <sheetViews>
    <sheetView view="pageBreakPreview" zoomScaleNormal="100" zoomScaleSheetLayoutView="100" workbookViewId="0">
      <selection activeCell="H22" sqref="H22"/>
    </sheetView>
  </sheetViews>
  <sheetFormatPr defaultRowHeight="12.75"/>
  <cols>
    <col min="1" max="1" width="3.5703125" style="13" customWidth="1"/>
    <col min="2" max="2" width="50" style="13" customWidth="1"/>
    <col min="3" max="3" width="9.7109375" style="13" customWidth="1"/>
    <col min="4" max="4" width="10" style="13" customWidth="1"/>
    <col min="5" max="5" width="11.7109375" style="13" customWidth="1"/>
    <col min="6" max="7" width="11.85546875" style="137" customWidth="1"/>
    <col min="8" max="8" width="15.140625" style="138" customWidth="1"/>
    <col min="9" max="9" width="9.140625" style="320"/>
    <col min="10" max="10" width="10.85546875" style="12" bestFit="1" customWidth="1"/>
    <col min="11" max="11" width="9.140625" style="12"/>
    <col min="12" max="256" width="9.140625" style="13"/>
    <col min="257" max="257" width="3.5703125" style="13" customWidth="1"/>
    <col min="258" max="258" width="50" style="13" customWidth="1"/>
    <col min="259" max="259" width="9.7109375" style="13" customWidth="1"/>
    <col min="260" max="260" width="10" style="13" customWidth="1"/>
    <col min="261" max="261" width="11.7109375" style="13" customWidth="1"/>
    <col min="262" max="263" width="11.85546875" style="13" customWidth="1"/>
    <col min="264" max="264" width="15.140625" style="13" customWidth="1"/>
    <col min="265" max="265" width="9.140625" style="13"/>
    <col min="266" max="266" width="10.85546875" style="13" bestFit="1" customWidth="1"/>
    <col min="267" max="512" width="9.140625" style="13"/>
    <col min="513" max="513" width="3.5703125" style="13" customWidth="1"/>
    <col min="514" max="514" width="50" style="13" customWidth="1"/>
    <col min="515" max="515" width="9.7109375" style="13" customWidth="1"/>
    <col min="516" max="516" width="10" style="13" customWidth="1"/>
    <col min="517" max="517" width="11.7109375" style="13" customWidth="1"/>
    <col min="518" max="519" width="11.85546875" style="13" customWidth="1"/>
    <col min="520" max="520" width="15.140625" style="13" customWidth="1"/>
    <col min="521" max="521" width="9.140625" style="13"/>
    <col min="522" max="522" width="10.85546875" style="13" bestFit="1" customWidth="1"/>
    <col min="523" max="768" width="9.140625" style="13"/>
    <col min="769" max="769" width="3.5703125" style="13" customWidth="1"/>
    <col min="770" max="770" width="50" style="13" customWidth="1"/>
    <col min="771" max="771" width="9.7109375" style="13" customWidth="1"/>
    <col min="772" max="772" width="10" style="13" customWidth="1"/>
    <col min="773" max="773" width="11.7109375" style="13" customWidth="1"/>
    <col min="774" max="775" width="11.85546875" style="13" customWidth="1"/>
    <col min="776" max="776" width="15.140625" style="13" customWidth="1"/>
    <col min="777" max="777" width="9.140625" style="13"/>
    <col min="778" max="778" width="10.85546875" style="13" bestFit="1" customWidth="1"/>
    <col min="779" max="1024" width="9.140625" style="13"/>
    <col min="1025" max="1025" width="3.5703125" style="13" customWidth="1"/>
    <col min="1026" max="1026" width="50" style="13" customWidth="1"/>
    <col min="1027" max="1027" width="9.7109375" style="13" customWidth="1"/>
    <col min="1028" max="1028" width="10" style="13" customWidth="1"/>
    <col min="1029" max="1029" width="11.7109375" style="13" customWidth="1"/>
    <col min="1030" max="1031" width="11.85546875" style="13" customWidth="1"/>
    <col min="1032" max="1032" width="15.140625" style="13" customWidth="1"/>
    <col min="1033" max="1033" width="9.140625" style="13"/>
    <col min="1034" max="1034" width="10.85546875" style="13" bestFit="1" customWidth="1"/>
    <col min="1035" max="1280" width="9.140625" style="13"/>
    <col min="1281" max="1281" width="3.5703125" style="13" customWidth="1"/>
    <col min="1282" max="1282" width="50" style="13" customWidth="1"/>
    <col min="1283" max="1283" width="9.7109375" style="13" customWidth="1"/>
    <col min="1284" max="1284" width="10" style="13" customWidth="1"/>
    <col min="1285" max="1285" width="11.7109375" style="13" customWidth="1"/>
    <col min="1286" max="1287" width="11.85546875" style="13" customWidth="1"/>
    <col min="1288" max="1288" width="15.140625" style="13" customWidth="1"/>
    <col min="1289" max="1289" width="9.140625" style="13"/>
    <col min="1290" max="1290" width="10.85546875" style="13" bestFit="1" customWidth="1"/>
    <col min="1291" max="1536" width="9.140625" style="13"/>
    <col min="1537" max="1537" width="3.5703125" style="13" customWidth="1"/>
    <col min="1538" max="1538" width="50" style="13" customWidth="1"/>
    <col min="1539" max="1539" width="9.7109375" style="13" customWidth="1"/>
    <col min="1540" max="1540" width="10" style="13" customWidth="1"/>
    <col min="1541" max="1541" width="11.7109375" style="13" customWidth="1"/>
    <col min="1542" max="1543" width="11.85546875" style="13" customWidth="1"/>
    <col min="1544" max="1544" width="15.140625" style="13" customWidth="1"/>
    <col min="1545" max="1545" width="9.140625" style="13"/>
    <col min="1546" max="1546" width="10.85546875" style="13" bestFit="1" customWidth="1"/>
    <col min="1547" max="1792" width="9.140625" style="13"/>
    <col min="1793" max="1793" width="3.5703125" style="13" customWidth="1"/>
    <col min="1794" max="1794" width="50" style="13" customWidth="1"/>
    <col min="1795" max="1795" width="9.7109375" style="13" customWidth="1"/>
    <col min="1796" max="1796" width="10" style="13" customWidth="1"/>
    <col min="1797" max="1797" width="11.7109375" style="13" customWidth="1"/>
    <col min="1798" max="1799" width="11.85546875" style="13" customWidth="1"/>
    <col min="1800" max="1800" width="15.140625" style="13" customWidth="1"/>
    <col min="1801" max="1801" width="9.140625" style="13"/>
    <col min="1802" max="1802" width="10.85546875" style="13" bestFit="1" customWidth="1"/>
    <col min="1803" max="2048" width="9.140625" style="13"/>
    <col min="2049" max="2049" width="3.5703125" style="13" customWidth="1"/>
    <col min="2050" max="2050" width="50" style="13" customWidth="1"/>
    <col min="2051" max="2051" width="9.7109375" style="13" customWidth="1"/>
    <col min="2052" max="2052" width="10" style="13" customWidth="1"/>
    <col min="2053" max="2053" width="11.7109375" style="13" customWidth="1"/>
    <col min="2054" max="2055" width="11.85546875" style="13" customWidth="1"/>
    <col min="2056" max="2056" width="15.140625" style="13" customWidth="1"/>
    <col min="2057" max="2057" width="9.140625" style="13"/>
    <col min="2058" max="2058" width="10.85546875" style="13" bestFit="1" customWidth="1"/>
    <col min="2059" max="2304" width="9.140625" style="13"/>
    <col min="2305" max="2305" width="3.5703125" style="13" customWidth="1"/>
    <col min="2306" max="2306" width="50" style="13" customWidth="1"/>
    <col min="2307" max="2307" width="9.7109375" style="13" customWidth="1"/>
    <col min="2308" max="2308" width="10" style="13" customWidth="1"/>
    <col min="2309" max="2309" width="11.7109375" style="13" customWidth="1"/>
    <col min="2310" max="2311" width="11.85546875" style="13" customWidth="1"/>
    <col min="2312" max="2312" width="15.140625" style="13" customWidth="1"/>
    <col min="2313" max="2313" width="9.140625" style="13"/>
    <col min="2314" max="2314" width="10.85546875" style="13" bestFit="1" customWidth="1"/>
    <col min="2315" max="2560" width="9.140625" style="13"/>
    <col min="2561" max="2561" width="3.5703125" style="13" customWidth="1"/>
    <col min="2562" max="2562" width="50" style="13" customWidth="1"/>
    <col min="2563" max="2563" width="9.7109375" style="13" customWidth="1"/>
    <col min="2564" max="2564" width="10" style="13" customWidth="1"/>
    <col min="2565" max="2565" width="11.7109375" style="13" customWidth="1"/>
    <col min="2566" max="2567" width="11.85546875" style="13" customWidth="1"/>
    <col min="2568" max="2568" width="15.140625" style="13" customWidth="1"/>
    <col min="2569" max="2569" width="9.140625" style="13"/>
    <col min="2570" max="2570" width="10.85546875" style="13" bestFit="1" customWidth="1"/>
    <col min="2571" max="2816" width="9.140625" style="13"/>
    <col min="2817" max="2817" width="3.5703125" style="13" customWidth="1"/>
    <col min="2818" max="2818" width="50" style="13" customWidth="1"/>
    <col min="2819" max="2819" width="9.7109375" style="13" customWidth="1"/>
    <col min="2820" max="2820" width="10" style="13" customWidth="1"/>
    <col min="2821" max="2821" width="11.7109375" style="13" customWidth="1"/>
    <col min="2822" max="2823" width="11.85546875" style="13" customWidth="1"/>
    <col min="2824" max="2824" width="15.140625" style="13" customWidth="1"/>
    <col min="2825" max="2825" width="9.140625" style="13"/>
    <col min="2826" max="2826" width="10.85546875" style="13" bestFit="1" customWidth="1"/>
    <col min="2827" max="3072" width="9.140625" style="13"/>
    <col min="3073" max="3073" width="3.5703125" style="13" customWidth="1"/>
    <col min="3074" max="3074" width="50" style="13" customWidth="1"/>
    <col min="3075" max="3075" width="9.7109375" style="13" customWidth="1"/>
    <col min="3076" max="3076" width="10" style="13" customWidth="1"/>
    <col min="3077" max="3077" width="11.7109375" style="13" customWidth="1"/>
    <col min="3078" max="3079" width="11.85546875" style="13" customWidth="1"/>
    <col min="3080" max="3080" width="15.140625" style="13" customWidth="1"/>
    <col min="3081" max="3081" width="9.140625" style="13"/>
    <col min="3082" max="3082" width="10.85546875" style="13" bestFit="1" customWidth="1"/>
    <col min="3083" max="3328" width="9.140625" style="13"/>
    <col min="3329" max="3329" width="3.5703125" style="13" customWidth="1"/>
    <col min="3330" max="3330" width="50" style="13" customWidth="1"/>
    <col min="3331" max="3331" width="9.7109375" style="13" customWidth="1"/>
    <col min="3332" max="3332" width="10" style="13" customWidth="1"/>
    <col min="3333" max="3333" width="11.7109375" style="13" customWidth="1"/>
    <col min="3334" max="3335" width="11.85546875" style="13" customWidth="1"/>
    <col min="3336" max="3336" width="15.140625" style="13" customWidth="1"/>
    <col min="3337" max="3337" width="9.140625" style="13"/>
    <col min="3338" max="3338" width="10.85546875" style="13" bestFit="1" customWidth="1"/>
    <col min="3339" max="3584" width="9.140625" style="13"/>
    <col min="3585" max="3585" width="3.5703125" style="13" customWidth="1"/>
    <col min="3586" max="3586" width="50" style="13" customWidth="1"/>
    <col min="3587" max="3587" width="9.7109375" style="13" customWidth="1"/>
    <col min="3588" max="3588" width="10" style="13" customWidth="1"/>
    <col min="3589" max="3589" width="11.7109375" style="13" customWidth="1"/>
    <col min="3590" max="3591" width="11.85546875" style="13" customWidth="1"/>
    <col min="3592" max="3592" width="15.140625" style="13" customWidth="1"/>
    <col min="3593" max="3593" width="9.140625" style="13"/>
    <col min="3594" max="3594" width="10.85546875" style="13" bestFit="1" customWidth="1"/>
    <col min="3595" max="3840" width="9.140625" style="13"/>
    <col min="3841" max="3841" width="3.5703125" style="13" customWidth="1"/>
    <col min="3842" max="3842" width="50" style="13" customWidth="1"/>
    <col min="3843" max="3843" width="9.7109375" style="13" customWidth="1"/>
    <col min="3844" max="3844" width="10" style="13" customWidth="1"/>
    <col min="3845" max="3845" width="11.7109375" style="13" customWidth="1"/>
    <col min="3846" max="3847" width="11.85546875" style="13" customWidth="1"/>
    <col min="3848" max="3848" width="15.140625" style="13" customWidth="1"/>
    <col min="3849" max="3849" width="9.140625" style="13"/>
    <col min="3850" max="3850" width="10.85546875" style="13" bestFit="1" customWidth="1"/>
    <col min="3851" max="4096" width="9.140625" style="13"/>
    <col min="4097" max="4097" width="3.5703125" style="13" customWidth="1"/>
    <col min="4098" max="4098" width="50" style="13" customWidth="1"/>
    <col min="4099" max="4099" width="9.7109375" style="13" customWidth="1"/>
    <col min="4100" max="4100" width="10" style="13" customWidth="1"/>
    <col min="4101" max="4101" width="11.7109375" style="13" customWidth="1"/>
    <col min="4102" max="4103" width="11.85546875" style="13" customWidth="1"/>
    <col min="4104" max="4104" width="15.140625" style="13" customWidth="1"/>
    <col min="4105" max="4105" width="9.140625" style="13"/>
    <col min="4106" max="4106" width="10.85546875" style="13" bestFit="1" customWidth="1"/>
    <col min="4107" max="4352" width="9.140625" style="13"/>
    <col min="4353" max="4353" width="3.5703125" style="13" customWidth="1"/>
    <col min="4354" max="4354" width="50" style="13" customWidth="1"/>
    <col min="4355" max="4355" width="9.7109375" style="13" customWidth="1"/>
    <col min="4356" max="4356" width="10" style="13" customWidth="1"/>
    <col min="4357" max="4357" width="11.7109375" style="13" customWidth="1"/>
    <col min="4358" max="4359" width="11.85546875" style="13" customWidth="1"/>
    <col min="4360" max="4360" width="15.140625" style="13" customWidth="1"/>
    <col min="4361" max="4361" width="9.140625" style="13"/>
    <col min="4362" max="4362" width="10.85546875" style="13" bestFit="1" customWidth="1"/>
    <col min="4363" max="4608" width="9.140625" style="13"/>
    <col min="4609" max="4609" width="3.5703125" style="13" customWidth="1"/>
    <col min="4610" max="4610" width="50" style="13" customWidth="1"/>
    <col min="4611" max="4611" width="9.7109375" style="13" customWidth="1"/>
    <col min="4612" max="4612" width="10" style="13" customWidth="1"/>
    <col min="4613" max="4613" width="11.7109375" style="13" customWidth="1"/>
    <col min="4614" max="4615" width="11.85546875" style="13" customWidth="1"/>
    <col min="4616" max="4616" width="15.140625" style="13" customWidth="1"/>
    <col min="4617" max="4617" width="9.140625" style="13"/>
    <col min="4618" max="4618" width="10.85546875" style="13" bestFit="1" customWidth="1"/>
    <col min="4619" max="4864" width="9.140625" style="13"/>
    <col min="4865" max="4865" width="3.5703125" style="13" customWidth="1"/>
    <col min="4866" max="4866" width="50" style="13" customWidth="1"/>
    <col min="4867" max="4867" width="9.7109375" style="13" customWidth="1"/>
    <col min="4868" max="4868" width="10" style="13" customWidth="1"/>
    <col min="4869" max="4869" width="11.7109375" style="13" customWidth="1"/>
    <col min="4870" max="4871" width="11.85546875" style="13" customWidth="1"/>
    <col min="4872" max="4872" width="15.140625" style="13" customWidth="1"/>
    <col min="4873" max="4873" width="9.140625" style="13"/>
    <col min="4874" max="4874" width="10.85546875" style="13" bestFit="1" customWidth="1"/>
    <col min="4875" max="5120" width="9.140625" style="13"/>
    <col min="5121" max="5121" width="3.5703125" style="13" customWidth="1"/>
    <col min="5122" max="5122" width="50" style="13" customWidth="1"/>
    <col min="5123" max="5123" width="9.7109375" style="13" customWidth="1"/>
    <col min="5124" max="5124" width="10" style="13" customWidth="1"/>
    <col min="5125" max="5125" width="11.7109375" style="13" customWidth="1"/>
    <col min="5126" max="5127" width="11.85546875" style="13" customWidth="1"/>
    <col min="5128" max="5128" width="15.140625" style="13" customWidth="1"/>
    <col min="5129" max="5129" width="9.140625" style="13"/>
    <col min="5130" max="5130" width="10.85546875" style="13" bestFit="1" customWidth="1"/>
    <col min="5131" max="5376" width="9.140625" style="13"/>
    <col min="5377" max="5377" width="3.5703125" style="13" customWidth="1"/>
    <col min="5378" max="5378" width="50" style="13" customWidth="1"/>
    <col min="5379" max="5379" width="9.7109375" style="13" customWidth="1"/>
    <col min="5380" max="5380" width="10" style="13" customWidth="1"/>
    <col min="5381" max="5381" width="11.7109375" style="13" customWidth="1"/>
    <col min="5382" max="5383" width="11.85546875" style="13" customWidth="1"/>
    <col min="5384" max="5384" width="15.140625" style="13" customWidth="1"/>
    <col min="5385" max="5385" width="9.140625" style="13"/>
    <col min="5386" max="5386" width="10.85546875" style="13" bestFit="1" customWidth="1"/>
    <col min="5387" max="5632" width="9.140625" style="13"/>
    <col min="5633" max="5633" width="3.5703125" style="13" customWidth="1"/>
    <col min="5634" max="5634" width="50" style="13" customWidth="1"/>
    <col min="5635" max="5635" width="9.7109375" style="13" customWidth="1"/>
    <col min="5636" max="5636" width="10" style="13" customWidth="1"/>
    <col min="5637" max="5637" width="11.7109375" style="13" customWidth="1"/>
    <col min="5638" max="5639" width="11.85546875" style="13" customWidth="1"/>
    <col min="5640" max="5640" width="15.140625" style="13" customWidth="1"/>
    <col min="5641" max="5641" width="9.140625" style="13"/>
    <col min="5642" max="5642" width="10.85546875" style="13" bestFit="1" customWidth="1"/>
    <col min="5643" max="5888" width="9.140625" style="13"/>
    <col min="5889" max="5889" width="3.5703125" style="13" customWidth="1"/>
    <col min="5890" max="5890" width="50" style="13" customWidth="1"/>
    <col min="5891" max="5891" width="9.7109375" style="13" customWidth="1"/>
    <col min="5892" max="5892" width="10" style="13" customWidth="1"/>
    <col min="5893" max="5893" width="11.7109375" style="13" customWidth="1"/>
    <col min="5894" max="5895" width="11.85546875" style="13" customWidth="1"/>
    <col min="5896" max="5896" width="15.140625" style="13" customWidth="1"/>
    <col min="5897" max="5897" width="9.140625" style="13"/>
    <col min="5898" max="5898" width="10.85546875" style="13" bestFit="1" customWidth="1"/>
    <col min="5899" max="6144" width="9.140625" style="13"/>
    <col min="6145" max="6145" width="3.5703125" style="13" customWidth="1"/>
    <col min="6146" max="6146" width="50" style="13" customWidth="1"/>
    <col min="6147" max="6147" width="9.7109375" style="13" customWidth="1"/>
    <col min="6148" max="6148" width="10" style="13" customWidth="1"/>
    <col min="6149" max="6149" width="11.7109375" style="13" customWidth="1"/>
    <col min="6150" max="6151" width="11.85546875" style="13" customWidth="1"/>
    <col min="6152" max="6152" width="15.140625" style="13" customWidth="1"/>
    <col min="6153" max="6153" width="9.140625" style="13"/>
    <col min="6154" max="6154" width="10.85546875" style="13" bestFit="1" customWidth="1"/>
    <col min="6155" max="6400" width="9.140625" style="13"/>
    <col min="6401" max="6401" width="3.5703125" style="13" customWidth="1"/>
    <col min="6402" max="6402" width="50" style="13" customWidth="1"/>
    <col min="6403" max="6403" width="9.7109375" style="13" customWidth="1"/>
    <col min="6404" max="6404" width="10" style="13" customWidth="1"/>
    <col min="6405" max="6405" width="11.7109375" style="13" customWidth="1"/>
    <col min="6406" max="6407" width="11.85546875" style="13" customWidth="1"/>
    <col min="6408" max="6408" width="15.140625" style="13" customWidth="1"/>
    <col min="6409" max="6409" width="9.140625" style="13"/>
    <col min="6410" max="6410" width="10.85546875" style="13" bestFit="1" customWidth="1"/>
    <col min="6411" max="6656" width="9.140625" style="13"/>
    <col min="6657" max="6657" width="3.5703125" style="13" customWidth="1"/>
    <col min="6658" max="6658" width="50" style="13" customWidth="1"/>
    <col min="6659" max="6659" width="9.7109375" style="13" customWidth="1"/>
    <col min="6660" max="6660" width="10" style="13" customWidth="1"/>
    <col min="6661" max="6661" width="11.7109375" style="13" customWidth="1"/>
    <col min="6662" max="6663" width="11.85546875" style="13" customWidth="1"/>
    <col min="6664" max="6664" width="15.140625" style="13" customWidth="1"/>
    <col min="6665" max="6665" width="9.140625" style="13"/>
    <col min="6666" max="6666" width="10.85546875" style="13" bestFit="1" customWidth="1"/>
    <col min="6667" max="6912" width="9.140625" style="13"/>
    <col min="6913" max="6913" width="3.5703125" style="13" customWidth="1"/>
    <col min="6914" max="6914" width="50" style="13" customWidth="1"/>
    <col min="6915" max="6915" width="9.7109375" style="13" customWidth="1"/>
    <col min="6916" max="6916" width="10" style="13" customWidth="1"/>
    <col min="6917" max="6917" width="11.7109375" style="13" customWidth="1"/>
    <col min="6918" max="6919" width="11.85546875" style="13" customWidth="1"/>
    <col min="6920" max="6920" width="15.140625" style="13" customWidth="1"/>
    <col min="6921" max="6921" width="9.140625" style="13"/>
    <col min="6922" max="6922" width="10.85546875" style="13" bestFit="1" customWidth="1"/>
    <col min="6923" max="7168" width="9.140625" style="13"/>
    <col min="7169" max="7169" width="3.5703125" style="13" customWidth="1"/>
    <col min="7170" max="7170" width="50" style="13" customWidth="1"/>
    <col min="7171" max="7171" width="9.7109375" style="13" customWidth="1"/>
    <col min="7172" max="7172" width="10" style="13" customWidth="1"/>
    <col min="7173" max="7173" width="11.7109375" style="13" customWidth="1"/>
    <col min="7174" max="7175" width="11.85546875" style="13" customWidth="1"/>
    <col min="7176" max="7176" width="15.140625" style="13" customWidth="1"/>
    <col min="7177" max="7177" width="9.140625" style="13"/>
    <col min="7178" max="7178" width="10.85546875" style="13" bestFit="1" customWidth="1"/>
    <col min="7179" max="7424" width="9.140625" style="13"/>
    <col min="7425" max="7425" width="3.5703125" style="13" customWidth="1"/>
    <col min="7426" max="7426" width="50" style="13" customWidth="1"/>
    <col min="7427" max="7427" width="9.7109375" style="13" customWidth="1"/>
    <col min="7428" max="7428" width="10" style="13" customWidth="1"/>
    <col min="7429" max="7429" width="11.7109375" style="13" customWidth="1"/>
    <col min="7430" max="7431" width="11.85546875" style="13" customWidth="1"/>
    <col min="7432" max="7432" width="15.140625" style="13" customWidth="1"/>
    <col min="7433" max="7433" width="9.140625" style="13"/>
    <col min="7434" max="7434" width="10.85546875" style="13" bestFit="1" customWidth="1"/>
    <col min="7435" max="7680" width="9.140625" style="13"/>
    <col min="7681" max="7681" width="3.5703125" style="13" customWidth="1"/>
    <col min="7682" max="7682" width="50" style="13" customWidth="1"/>
    <col min="7683" max="7683" width="9.7109375" style="13" customWidth="1"/>
    <col min="7684" max="7684" width="10" style="13" customWidth="1"/>
    <col min="7685" max="7685" width="11.7109375" style="13" customWidth="1"/>
    <col min="7686" max="7687" width="11.85546875" style="13" customWidth="1"/>
    <col min="7688" max="7688" width="15.140625" style="13" customWidth="1"/>
    <col min="7689" max="7689" width="9.140625" style="13"/>
    <col min="7690" max="7690" width="10.85546875" style="13" bestFit="1" customWidth="1"/>
    <col min="7691" max="7936" width="9.140625" style="13"/>
    <col min="7937" max="7937" width="3.5703125" style="13" customWidth="1"/>
    <col min="7938" max="7938" width="50" style="13" customWidth="1"/>
    <col min="7939" max="7939" width="9.7109375" style="13" customWidth="1"/>
    <col min="7940" max="7940" width="10" style="13" customWidth="1"/>
    <col min="7941" max="7941" width="11.7109375" style="13" customWidth="1"/>
    <col min="7942" max="7943" width="11.85546875" style="13" customWidth="1"/>
    <col min="7944" max="7944" width="15.140625" style="13" customWidth="1"/>
    <col min="7945" max="7945" width="9.140625" style="13"/>
    <col min="7946" max="7946" width="10.85546875" style="13" bestFit="1" customWidth="1"/>
    <col min="7947" max="8192" width="9.140625" style="13"/>
    <col min="8193" max="8193" width="3.5703125" style="13" customWidth="1"/>
    <col min="8194" max="8194" width="50" style="13" customWidth="1"/>
    <col min="8195" max="8195" width="9.7109375" style="13" customWidth="1"/>
    <col min="8196" max="8196" width="10" style="13" customWidth="1"/>
    <col min="8197" max="8197" width="11.7109375" style="13" customWidth="1"/>
    <col min="8198" max="8199" width="11.85546875" style="13" customWidth="1"/>
    <col min="8200" max="8200" width="15.140625" style="13" customWidth="1"/>
    <col min="8201" max="8201" width="9.140625" style="13"/>
    <col min="8202" max="8202" width="10.85546875" style="13" bestFit="1" customWidth="1"/>
    <col min="8203" max="8448" width="9.140625" style="13"/>
    <col min="8449" max="8449" width="3.5703125" style="13" customWidth="1"/>
    <col min="8450" max="8450" width="50" style="13" customWidth="1"/>
    <col min="8451" max="8451" width="9.7109375" style="13" customWidth="1"/>
    <col min="8452" max="8452" width="10" style="13" customWidth="1"/>
    <col min="8453" max="8453" width="11.7109375" style="13" customWidth="1"/>
    <col min="8454" max="8455" width="11.85546875" style="13" customWidth="1"/>
    <col min="8456" max="8456" width="15.140625" style="13" customWidth="1"/>
    <col min="8457" max="8457" width="9.140625" style="13"/>
    <col min="8458" max="8458" width="10.85546875" style="13" bestFit="1" customWidth="1"/>
    <col min="8459" max="8704" width="9.140625" style="13"/>
    <col min="8705" max="8705" width="3.5703125" style="13" customWidth="1"/>
    <col min="8706" max="8706" width="50" style="13" customWidth="1"/>
    <col min="8707" max="8707" width="9.7109375" style="13" customWidth="1"/>
    <col min="8708" max="8708" width="10" style="13" customWidth="1"/>
    <col min="8709" max="8709" width="11.7109375" style="13" customWidth="1"/>
    <col min="8710" max="8711" width="11.85546875" style="13" customWidth="1"/>
    <col min="8712" max="8712" width="15.140625" style="13" customWidth="1"/>
    <col min="8713" max="8713" width="9.140625" style="13"/>
    <col min="8714" max="8714" width="10.85546875" style="13" bestFit="1" customWidth="1"/>
    <col min="8715" max="8960" width="9.140625" style="13"/>
    <col min="8961" max="8961" width="3.5703125" style="13" customWidth="1"/>
    <col min="8962" max="8962" width="50" style="13" customWidth="1"/>
    <col min="8963" max="8963" width="9.7109375" style="13" customWidth="1"/>
    <col min="8964" max="8964" width="10" style="13" customWidth="1"/>
    <col min="8965" max="8965" width="11.7109375" style="13" customWidth="1"/>
    <col min="8966" max="8967" width="11.85546875" style="13" customWidth="1"/>
    <col min="8968" max="8968" width="15.140625" style="13" customWidth="1"/>
    <col min="8969" max="8969" width="9.140625" style="13"/>
    <col min="8970" max="8970" width="10.85546875" style="13" bestFit="1" customWidth="1"/>
    <col min="8971" max="9216" width="9.140625" style="13"/>
    <col min="9217" max="9217" width="3.5703125" style="13" customWidth="1"/>
    <col min="9218" max="9218" width="50" style="13" customWidth="1"/>
    <col min="9219" max="9219" width="9.7109375" style="13" customWidth="1"/>
    <col min="9220" max="9220" width="10" style="13" customWidth="1"/>
    <col min="9221" max="9221" width="11.7109375" style="13" customWidth="1"/>
    <col min="9222" max="9223" width="11.85546875" style="13" customWidth="1"/>
    <col min="9224" max="9224" width="15.140625" style="13" customWidth="1"/>
    <col min="9225" max="9225" width="9.140625" style="13"/>
    <col min="9226" max="9226" width="10.85546875" style="13" bestFit="1" customWidth="1"/>
    <col min="9227" max="9472" width="9.140625" style="13"/>
    <col min="9473" max="9473" width="3.5703125" style="13" customWidth="1"/>
    <col min="9474" max="9474" width="50" style="13" customWidth="1"/>
    <col min="9475" max="9475" width="9.7109375" style="13" customWidth="1"/>
    <col min="9476" max="9476" width="10" style="13" customWidth="1"/>
    <col min="9477" max="9477" width="11.7109375" style="13" customWidth="1"/>
    <col min="9478" max="9479" width="11.85546875" style="13" customWidth="1"/>
    <col min="9480" max="9480" width="15.140625" style="13" customWidth="1"/>
    <col min="9481" max="9481" width="9.140625" style="13"/>
    <col min="9482" max="9482" width="10.85546875" style="13" bestFit="1" customWidth="1"/>
    <col min="9483" max="9728" width="9.140625" style="13"/>
    <col min="9729" max="9729" width="3.5703125" style="13" customWidth="1"/>
    <col min="9730" max="9730" width="50" style="13" customWidth="1"/>
    <col min="9731" max="9731" width="9.7109375" style="13" customWidth="1"/>
    <col min="9732" max="9732" width="10" style="13" customWidth="1"/>
    <col min="9733" max="9733" width="11.7109375" style="13" customWidth="1"/>
    <col min="9734" max="9735" width="11.85546875" style="13" customWidth="1"/>
    <col min="9736" max="9736" width="15.140625" style="13" customWidth="1"/>
    <col min="9737" max="9737" width="9.140625" style="13"/>
    <col min="9738" max="9738" width="10.85546875" style="13" bestFit="1" customWidth="1"/>
    <col min="9739" max="9984" width="9.140625" style="13"/>
    <col min="9985" max="9985" width="3.5703125" style="13" customWidth="1"/>
    <col min="9986" max="9986" width="50" style="13" customWidth="1"/>
    <col min="9987" max="9987" width="9.7109375" style="13" customWidth="1"/>
    <col min="9988" max="9988" width="10" style="13" customWidth="1"/>
    <col min="9989" max="9989" width="11.7109375" style="13" customWidth="1"/>
    <col min="9990" max="9991" width="11.85546875" style="13" customWidth="1"/>
    <col min="9992" max="9992" width="15.140625" style="13" customWidth="1"/>
    <col min="9993" max="9993" width="9.140625" style="13"/>
    <col min="9994" max="9994" width="10.85546875" style="13" bestFit="1" customWidth="1"/>
    <col min="9995" max="10240" width="9.140625" style="13"/>
    <col min="10241" max="10241" width="3.5703125" style="13" customWidth="1"/>
    <col min="10242" max="10242" width="50" style="13" customWidth="1"/>
    <col min="10243" max="10243" width="9.7109375" style="13" customWidth="1"/>
    <col min="10244" max="10244" width="10" style="13" customWidth="1"/>
    <col min="10245" max="10245" width="11.7109375" style="13" customWidth="1"/>
    <col min="10246" max="10247" width="11.85546875" style="13" customWidth="1"/>
    <col min="10248" max="10248" width="15.140625" style="13" customWidth="1"/>
    <col min="10249" max="10249" width="9.140625" style="13"/>
    <col min="10250" max="10250" width="10.85546875" style="13" bestFit="1" customWidth="1"/>
    <col min="10251" max="10496" width="9.140625" style="13"/>
    <col min="10497" max="10497" width="3.5703125" style="13" customWidth="1"/>
    <col min="10498" max="10498" width="50" style="13" customWidth="1"/>
    <col min="10499" max="10499" width="9.7109375" style="13" customWidth="1"/>
    <col min="10500" max="10500" width="10" style="13" customWidth="1"/>
    <col min="10501" max="10501" width="11.7109375" style="13" customWidth="1"/>
    <col min="10502" max="10503" width="11.85546875" style="13" customWidth="1"/>
    <col min="10504" max="10504" width="15.140625" style="13" customWidth="1"/>
    <col min="10505" max="10505" width="9.140625" style="13"/>
    <col min="10506" max="10506" width="10.85546875" style="13" bestFit="1" customWidth="1"/>
    <col min="10507" max="10752" width="9.140625" style="13"/>
    <col min="10753" max="10753" width="3.5703125" style="13" customWidth="1"/>
    <col min="10754" max="10754" width="50" style="13" customWidth="1"/>
    <col min="10755" max="10755" width="9.7109375" style="13" customWidth="1"/>
    <col min="10756" max="10756" width="10" style="13" customWidth="1"/>
    <col min="10757" max="10757" width="11.7109375" style="13" customWidth="1"/>
    <col min="10758" max="10759" width="11.85546875" style="13" customWidth="1"/>
    <col min="10760" max="10760" width="15.140625" style="13" customWidth="1"/>
    <col min="10761" max="10761" width="9.140625" style="13"/>
    <col min="10762" max="10762" width="10.85546875" style="13" bestFit="1" customWidth="1"/>
    <col min="10763" max="11008" width="9.140625" style="13"/>
    <col min="11009" max="11009" width="3.5703125" style="13" customWidth="1"/>
    <col min="11010" max="11010" width="50" style="13" customWidth="1"/>
    <col min="11011" max="11011" width="9.7109375" style="13" customWidth="1"/>
    <col min="11012" max="11012" width="10" style="13" customWidth="1"/>
    <col min="11013" max="11013" width="11.7109375" style="13" customWidth="1"/>
    <col min="11014" max="11015" width="11.85546875" style="13" customWidth="1"/>
    <col min="11016" max="11016" width="15.140625" style="13" customWidth="1"/>
    <col min="11017" max="11017" width="9.140625" style="13"/>
    <col min="11018" max="11018" width="10.85546875" style="13" bestFit="1" customWidth="1"/>
    <col min="11019" max="11264" width="9.140625" style="13"/>
    <col min="11265" max="11265" width="3.5703125" style="13" customWidth="1"/>
    <col min="11266" max="11266" width="50" style="13" customWidth="1"/>
    <col min="11267" max="11267" width="9.7109375" style="13" customWidth="1"/>
    <col min="11268" max="11268" width="10" style="13" customWidth="1"/>
    <col min="11269" max="11269" width="11.7109375" style="13" customWidth="1"/>
    <col min="11270" max="11271" width="11.85546875" style="13" customWidth="1"/>
    <col min="11272" max="11272" width="15.140625" style="13" customWidth="1"/>
    <col min="11273" max="11273" width="9.140625" style="13"/>
    <col min="11274" max="11274" width="10.85546875" style="13" bestFit="1" customWidth="1"/>
    <col min="11275" max="11520" width="9.140625" style="13"/>
    <col min="11521" max="11521" width="3.5703125" style="13" customWidth="1"/>
    <col min="11522" max="11522" width="50" style="13" customWidth="1"/>
    <col min="11523" max="11523" width="9.7109375" style="13" customWidth="1"/>
    <col min="11524" max="11524" width="10" style="13" customWidth="1"/>
    <col min="11525" max="11525" width="11.7109375" style="13" customWidth="1"/>
    <col min="11526" max="11527" width="11.85546875" style="13" customWidth="1"/>
    <col min="11528" max="11528" width="15.140625" style="13" customWidth="1"/>
    <col min="11529" max="11529" width="9.140625" style="13"/>
    <col min="11530" max="11530" width="10.85546875" style="13" bestFit="1" customWidth="1"/>
    <col min="11531" max="11776" width="9.140625" style="13"/>
    <col min="11777" max="11777" width="3.5703125" style="13" customWidth="1"/>
    <col min="11778" max="11778" width="50" style="13" customWidth="1"/>
    <col min="11779" max="11779" width="9.7109375" style="13" customWidth="1"/>
    <col min="11780" max="11780" width="10" style="13" customWidth="1"/>
    <col min="11781" max="11781" width="11.7109375" style="13" customWidth="1"/>
    <col min="11782" max="11783" width="11.85546875" style="13" customWidth="1"/>
    <col min="11784" max="11784" width="15.140625" style="13" customWidth="1"/>
    <col min="11785" max="11785" width="9.140625" style="13"/>
    <col min="11786" max="11786" width="10.85546875" style="13" bestFit="1" customWidth="1"/>
    <col min="11787" max="12032" width="9.140625" style="13"/>
    <col min="12033" max="12033" width="3.5703125" style="13" customWidth="1"/>
    <col min="12034" max="12034" width="50" style="13" customWidth="1"/>
    <col min="12035" max="12035" width="9.7109375" style="13" customWidth="1"/>
    <col min="12036" max="12036" width="10" style="13" customWidth="1"/>
    <col min="12037" max="12037" width="11.7109375" style="13" customWidth="1"/>
    <col min="12038" max="12039" width="11.85546875" style="13" customWidth="1"/>
    <col min="12040" max="12040" width="15.140625" style="13" customWidth="1"/>
    <col min="12041" max="12041" width="9.140625" style="13"/>
    <col min="12042" max="12042" width="10.85546875" style="13" bestFit="1" customWidth="1"/>
    <col min="12043" max="12288" width="9.140625" style="13"/>
    <col min="12289" max="12289" width="3.5703125" style="13" customWidth="1"/>
    <col min="12290" max="12290" width="50" style="13" customWidth="1"/>
    <col min="12291" max="12291" width="9.7109375" style="13" customWidth="1"/>
    <col min="12292" max="12292" width="10" style="13" customWidth="1"/>
    <col min="12293" max="12293" width="11.7109375" style="13" customWidth="1"/>
    <col min="12294" max="12295" width="11.85546875" style="13" customWidth="1"/>
    <col min="12296" max="12296" width="15.140625" style="13" customWidth="1"/>
    <col min="12297" max="12297" width="9.140625" style="13"/>
    <col min="12298" max="12298" width="10.85546875" style="13" bestFit="1" customWidth="1"/>
    <col min="12299" max="12544" width="9.140625" style="13"/>
    <col min="12545" max="12545" width="3.5703125" style="13" customWidth="1"/>
    <col min="12546" max="12546" width="50" style="13" customWidth="1"/>
    <col min="12547" max="12547" width="9.7109375" style="13" customWidth="1"/>
    <col min="12548" max="12548" width="10" style="13" customWidth="1"/>
    <col min="12549" max="12549" width="11.7109375" style="13" customWidth="1"/>
    <col min="12550" max="12551" width="11.85546875" style="13" customWidth="1"/>
    <col min="12552" max="12552" width="15.140625" style="13" customWidth="1"/>
    <col min="12553" max="12553" width="9.140625" style="13"/>
    <col min="12554" max="12554" width="10.85546875" style="13" bestFit="1" customWidth="1"/>
    <col min="12555" max="12800" width="9.140625" style="13"/>
    <col min="12801" max="12801" width="3.5703125" style="13" customWidth="1"/>
    <col min="12802" max="12802" width="50" style="13" customWidth="1"/>
    <col min="12803" max="12803" width="9.7109375" style="13" customWidth="1"/>
    <col min="12804" max="12804" width="10" style="13" customWidth="1"/>
    <col min="12805" max="12805" width="11.7109375" style="13" customWidth="1"/>
    <col min="12806" max="12807" width="11.85546875" style="13" customWidth="1"/>
    <col min="12808" max="12808" width="15.140625" style="13" customWidth="1"/>
    <col min="12809" max="12809" width="9.140625" style="13"/>
    <col min="12810" max="12810" width="10.85546875" style="13" bestFit="1" customWidth="1"/>
    <col min="12811" max="13056" width="9.140625" style="13"/>
    <col min="13057" max="13057" width="3.5703125" style="13" customWidth="1"/>
    <col min="13058" max="13058" width="50" style="13" customWidth="1"/>
    <col min="13059" max="13059" width="9.7109375" style="13" customWidth="1"/>
    <col min="13060" max="13060" width="10" style="13" customWidth="1"/>
    <col min="13061" max="13061" width="11.7109375" style="13" customWidth="1"/>
    <col min="13062" max="13063" width="11.85546875" style="13" customWidth="1"/>
    <col min="13064" max="13064" width="15.140625" style="13" customWidth="1"/>
    <col min="13065" max="13065" width="9.140625" style="13"/>
    <col min="13066" max="13066" width="10.85546875" style="13" bestFit="1" customWidth="1"/>
    <col min="13067" max="13312" width="9.140625" style="13"/>
    <col min="13313" max="13313" width="3.5703125" style="13" customWidth="1"/>
    <col min="13314" max="13314" width="50" style="13" customWidth="1"/>
    <col min="13315" max="13315" width="9.7109375" style="13" customWidth="1"/>
    <col min="13316" max="13316" width="10" style="13" customWidth="1"/>
    <col min="13317" max="13317" width="11.7109375" style="13" customWidth="1"/>
    <col min="13318" max="13319" width="11.85546875" style="13" customWidth="1"/>
    <col min="13320" max="13320" width="15.140625" style="13" customWidth="1"/>
    <col min="13321" max="13321" width="9.140625" style="13"/>
    <col min="13322" max="13322" width="10.85546875" style="13" bestFit="1" customWidth="1"/>
    <col min="13323" max="13568" width="9.140625" style="13"/>
    <col min="13569" max="13569" width="3.5703125" style="13" customWidth="1"/>
    <col min="13570" max="13570" width="50" style="13" customWidth="1"/>
    <col min="13571" max="13571" width="9.7109375" style="13" customWidth="1"/>
    <col min="13572" max="13572" width="10" style="13" customWidth="1"/>
    <col min="13573" max="13573" width="11.7109375" style="13" customWidth="1"/>
    <col min="13574" max="13575" width="11.85546875" style="13" customWidth="1"/>
    <col min="13576" max="13576" width="15.140625" style="13" customWidth="1"/>
    <col min="13577" max="13577" width="9.140625" style="13"/>
    <col min="13578" max="13578" width="10.85546875" style="13" bestFit="1" customWidth="1"/>
    <col min="13579" max="13824" width="9.140625" style="13"/>
    <col min="13825" max="13825" width="3.5703125" style="13" customWidth="1"/>
    <col min="13826" max="13826" width="50" style="13" customWidth="1"/>
    <col min="13827" max="13827" width="9.7109375" style="13" customWidth="1"/>
    <col min="13828" max="13828" width="10" style="13" customWidth="1"/>
    <col min="13829" max="13829" width="11.7109375" style="13" customWidth="1"/>
    <col min="13830" max="13831" width="11.85546875" style="13" customWidth="1"/>
    <col min="13832" max="13832" width="15.140625" style="13" customWidth="1"/>
    <col min="13833" max="13833" width="9.140625" style="13"/>
    <col min="13834" max="13834" width="10.85546875" style="13" bestFit="1" customWidth="1"/>
    <col min="13835" max="14080" width="9.140625" style="13"/>
    <col min="14081" max="14081" width="3.5703125" style="13" customWidth="1"/>
    <col min="14082" max="14082" width="50" style="13" customWidth="1"/>
    <col min="14083" max="14083" width="9.7109375" style="13" customWidth="1"/>
    <col min="14084" max="14084" width="10" style="13" customWidth="1"/>
    <col min="14085" max="14085" width="11.7109375" style="13" customWidth="1"/>
    <col min="14086" max="14087" width="11.85546875" style="13" customWidth="1"/>
    <col min="14088" max="14088" width="15.140625" style="13" customWidth="1"/>
    <col min="14089" max="14089" width="9.140625" style="13"/>
    <col min="14090" max="14090" width="10.85546875" style="13" bestFit="1" customWidth="1"/>
    <col min="14091" max="14336" width="9.140625" style="13"/>
    <col min="14337" max="14337" width="3.5703125" style="13" customWidth="1"/>
    <col min="14338" max="14338" width="50" style="13" customWidth="1"/>
    <col min="14339" max="14339" width="9.7109375" style="13" customWidth="1"/>
    <col min="14340" max="14340" width="10" style="13" customWidth="1"/>
    <col min="14341" max="14341" width="11.7109375" style="13" customWidth="1"/>
    <col min="14342" max="14343" width="11.85546875" style="13" customWidth="1"/>
    <col min="14344" max="14344" width="15.140625" style="13" customWidth="1"/>
    <col min="14345" max="14345" width="9.140625" style="13"/>
    <col min="14346" max="14346" width="10.85546875" style="13" bestFit="1" customWidth="1"/>
    <col min="14347" max="14592" width="9.140625" style="13"/>
    <col min="14593" max="14593" width="3.5703125" style="13" customWidth="1"/>
    <col min="14594" max="14594" width="50" style="13" customWidth="1"/>
    <col min="14595" max="14595" width="9.7109375" style="13" customWidth="1"/>
    <col min="14596" max="14596" width="10" style="13" customWidth="1"/>
    <col min="14597" max="14597" width="11.7109375" style="13" customWidth="1"/>
    <col min="14598" max="14599" width="11.85546875" style="13" customWidth="1"/>
    <col min="14600" max="14600" width="15.140625" style="13" customWidth="1"/>
    <col min="14601" max="14601" width="9.140625" style="13"/>
    <col min="14602" max="14602" width="10.85546875" style="13" bestFit="1" customWidth="1"/>
    <col min="14603" max="14848" width="9.140625" style="13"/>
    <col min="14849" max="14849" width="3.5703125" style="13" customWidth="1"/>
    <col min="14850" max="14850" width="50" style="13" customWidth="1"/>
    <col min="14851" max="14851" width="9.7109375" style="13" customWidth="1"/>
    <col min="14852" max="14852" width="10" style="13" customWidth="1"/>
    <col min="14853" max="14853" width="11.7109375" style="13" customWidth="1"/>
    <col min="14854" max="14855" width="11.85546875" style="13" customWidth="1"/>
    <col min="14856" max="14856" width="15.140625" style="13" customWidth="1"/>
    <col min="14857" max="14857" width="9.140625" style="13"/>
    <col min="14858" max="14858" width="10.85546875" style="13" bestFit="1" customWidth="1"/>
    <col min="14859" max="15104" width="9.140625" style="13"/>
    <col min="15105" max="15105" width="3.5703125" style="13" customWidth="1"/>
    <col min="15106" max="15106" width="50" style="13" customWidth="1"/>
    <col min="15107" max="15107" width="9.7109375" style="13" customWidth="1"/>
    <col min="15108" max="15108" width="10" style="13" customWidth="1"/>
    <col min="15109" max="15109" width="11.7109375" style="13" customWidth="1"/>
    <col min="15110" max="15111" width="11.85546875" style="13" customWidth="1"/>
    <col min="15112" max="15112" width="15.140625" style="13" customWidth="1"/>
    <col min="15113" max="15113" width="9.140625" style="13"/>
    <col min="15114" max="15114" width="10.85546875" style="13" bestFit="1" customWidth="1"/>
    <col min="15115" max="15360" width="9.140625" style="13"/>
    <col min="15361" max="15361" width="3.5703125" style="13" customWidth="1"/>
    <col min="15362" max="15362" width="50" style="13" customWidth="1"/>
    <col min="15363" max="15363" width="9.7109375" style="13" customWidth="1"/>
    <col min="15364" max="15364" width="10" style="13" customWidth="1"/>
    <col min="15365" max="15365" width="11.7109375" style="13" customWidth="1"/>
    <col min="15366" max="15367" width="11.85546875" style="13" customWidth="1"/>
    <col min="15368" max="15368" width="15.140625" style="13" customWidth="1"/>
    <col min="15369" max="15369" width="9.140625" style="13"/>
    <col min="15370" max="15370" width="10.85546875" style="13" bestFit="1" customWidth="1"/>
    <col min="15371" max="15616" width="9.140625" style="13"/>
    <col min="15617" max="15617" width="3.5703125" style="13" customWidth="1"/>
    <col min="15618" max="15618" width="50" style="13" customWidth="1"/>
    <col min="15619" max="15619" width="9.7109375" style="13" customWidth="1"/>
    <col min="15620" max="15620" width="10" style="13" customWidth="1"/>
    <col min="15621" max="15621" width="11.7109375" style="13" customWidth="1"/>
    <col min="15622" max="15623" width="11.85546875" style="13" customWidth="1"/>
    <col min="15624" max="15624" width="15.140625" style="13" customWidth="1"/>
    <col min="15625" max="15625" width="9.140625" style="13"/>
    <col min="15626" max="15626" width="10.85546875" style="13" bestFit="1" customWidth="1"/>
    <col min="15627" max="15872" width="9.140625" style="13"/>
    <col min="15873" max="15873" width="3.5703125" style="13" customWidth="1"/>
    <col min="15874" max="15874" width="50" style="13" customWidth="1"/>
    <col min="15875" max="15875" width="9.7109375" style="13" customWidth="1"/>
    <col min="15876" max="15876" width="10" style="13" customWidth="1"/>
    <col min="15877" max="15877" width="11.7109375" style="13" customWidth="1"/>
    <col min="15878" max="15879" width="11.85546875" style="13" customWidth="1"/>
    <col min="15880" max="15880" width="15.140625" style="13" customWidth="1"/>
    <col min="15881" max="15881" width="9.140625" style="13"/>
    <col min="15882" max="15882" width="10.85546875" style="13" bestFit="1" customWidth="1"/>
    <col min="15883" max="16128" width="9.140625" style="13"/>
    <col min="16129" max="16129" width="3.5703125" style="13" customWidth="1"/>
    <col min="16130" max="16130" width="50" style="13" customWidth="1"/>
    <col min="16131" max="16131" width="9.7109375" style="13" customWidth="1"/>
    <col min="16132" max="16132" width="10" style="13" customWidth="1"/>
    <col min="16133" max="16133" width="11.7109375" style="13" customWidth="1"/>
    <col min="16134" max="16135" width="11.85546875" style="13" customWidth="1"/>
    <col min="16136" max="16136" width="15.140625" style="13" customWidth="1"/>
    <col min="16137" max="16137" width="9.140625" style="13"/>
    <col min="16138" max="16138" width="10.85546875" style="13" bestFit="1" customWidth="1"/>
    <col min="16139" max="16384" width="9.140625" style="13"/>
  </cols>
  <sheetData>
    <row r="1" spans="1:12" ht="9.75" customHeight="1">
      <c r="A1" s="335"/>
      <c r="B1" s="10"/>
      <c r="C1" s="10"/>
      <c r="D1" s="10"/>
      <c r="E1" s="10"/>
      <c r="F1" s="10"/>
      <c r="G1" s="10"/>
      <c r="H1" s="11"/>
    </row>
    <row r="2" spans="1:12" ht="15" customHeight="1">
      <c r="A2" s="552" t="s">
        <v>561</v>
      </c>
      <c r="B2" s="552"/>
      <c r="C2" s="552"/>
      <c r="D2" s="552"/>
      <c r="E2" s="552"/>
      <c r="F2" s="552"/>
      <c r="G2" s="552"/>
      <c r="H2" s="552"/>
    </row>
    <row r="3" spans="1:12">
      <c r="A3" s="335"/>
      <c r="B3" s="10"/>
      <c r="C3" s="10"/>
      <c r="D3" s="334"/>
      <c r="E3" s="334"/>
      <c r="F3" s="10"/>
      <c r="G3" s="10"/>
      <c r="H3" s="11"/>
    </row>
    <row r="4" spans="1:12" ht="12.75" customHeight="1">
      <c r="A4" s="554" t="s">
        <v>107</v>
      </c>
      <c r="B4" s="554"/>
      <c r="C4" s="554"/>
      <c r="D4" s="554"/>
      <c r="E4" s="554"/>
      <c r="F4" s="554"/>
      <c r="G4" s="554"/>
      <c r="H4" s="554"/>
    </row>
    <row r="5" spans="1:12" ht="12.75" customHeight="1">
      <c r="A5" s="554" t="s">
        <v>560</v>
      </c>
      <c r="B5" s="554"/>
      <c r="C5" s="554"/>
      <c r="D5" s="554"/>
      <c r="E5" s="554"/>
      <c r="F5" s="554"/>
      <c r="G5" s="554"/>
      <c r="H5" s="554"/>
    </row>
    <row r="6" spans="1:12" ht="48.75" customHeight="1">
      <c r="A6" s="555" t="s">
        <v>558</v>
      </c>
      <c r="B6" s="555"/>
      <c r="C6" s="555"/>
      <c r="D6" s="555"/>
      <c r="E6" s="555"/>
      <c r="F6" s="555"/>
      <c r="G6" s="555"/>
      <c r="H6" s="555"/>
    </row>
    <row r="7" spans="1:12">
      <c r="A7" s="335"/>
      <c r="B7" s="10"/>
      <c r="C7" s="10"/>
      <c r="D7" s="15"/>
      <c r="E7" s="334"/>
      <c r="F7" s="10"/>
      <c r="G7" s="10"/>
      <c r="H7" s="11"/>
    </row>
    <row r="8" spans="1:12" s="358" customFormat="1">
      <c r="A8" s="551" t="s">
        <v>110</v>
      </c>
      <c r="B8" s="551"/>
      <c r="C8" s="551"/>
      <c r="D8" s="551"/>
      <c r="E8" s="551"/>
      <c r="F8" s="551"/>
      <c r="G8" s="551"/>
      <c r="H8" s="551"/>
      <c r="I8" s="320"/>
      <c r="J8" s="357"/>
      <c r="K8" s="357"/>
    </row>
    <row r="9" spans="1:12">
      <c r="A9" s="16"/>
      <c r="B9" s="16"/>
      <c r="C9" s="16"/>
      <c r="D9" s="16"/>
      <c r="E9" s="16"/>
      <c r="F9" s="16"/>
      <c r="G9" s="16"/>
      <c r="H9" s="17"/>
    </row>
    <row r="10" spans="1:12" ht="45" customHeight="1">
      <c r="A10" s="18" t="s">
        <v>111</v>
      </c>
      <c r="B10" s="19" t="s">
        <v>112</v>
      </c>
      <c r="C10" s="20" t="s">
        <v>113</v>
      </c>
      <c r="D10" s="20" t="s">
        <v>114</v>
      </c>
      <c r="E10" s="20" t="s">
        <v>115</v>
      </c>
      <c r="F10" s="20" t="s">
        <v>116</v>
      </c>
      <c r="G10" s="20" t="s">
        <v>117</v>
      </c>
      <c r="H10" s="21" t="s">
        <v>118</v>
      </c>
    </row>
    <row r="11" spans="1:12">
      <c r="A11" s="22">
        <v>1</v>
      </c>
      <c r="B11" s="22">
        <v>2</v>
      </c>
      <c r="C11" s="22">
        <v>3</v>
      </c>
      <c r="D11" s="23">
        <v>4</v>
      </c>
      <c r="E11" s="22">
        <v>5</v>
      </c>
      <c r="F11" s="22">
        <v>6</v>
      </c>
      <c r="G11" s="22">
        <v>7</v>
      </c>
      <c r="H11" s="24">
        <v>8</v>
      </c>
    </row>
    <row r="12" spans="1:12" ht="25.5" hidden="1">
      <c r="A12" s="556">
        <v>1</v>
      </c>
      <c r="B12" s="25" t="s">
        <v>119</v>
      </c>
      <c r="C12" s="25"/>
      <c r="D12" s="19">
        <v>21101</v>
      </c>
      <c r="E12" s="26" t="s">
        <v>120</v>
      </c>
      <c r="F12" s="27"/>
      <c r="G12" s="27"/>
      <c r="H12" s="28"/>
    </row>
    <row r="13" spans="1:12" hidden="1">
      <c r="A13" s="556"/>
      <c r="B13" s="29"/>
      <c r="C13" s="29"/>
      <c r="D13" s="22"/>
      <c r="E13" s="336"/>
      <c r="F13" s="31"/>
      <c r="G13" s="27"/>
      <c r="H13" s="28"/>
    </row>
    <row r="14" spans="1:12" ht="21" customHeight="1">
      <c r="A14" s="562">
        <v>1</v>
      </c>
      <c r="B14" s="227" t="s">
        <v>121</v>
      </c>
      <c r="C14" s="20">
        <v>111</v>
      </c>
      <c r="D14" s="19">
        <v>211020</v>
      </c>
      <c r="E14" s="19" t="s">
        <v>120</v>
      </c>
      <c r="F14" s="21">
        <f>H14/G14</f>
        <v>108000</v>
      </c>
      <c r="G14" s="33">
        <v>12</v>
      </c>
      <c r="H14" s="28">
        <v>1296000</v>
      </c>
    </row>
    <row r="15" spans="1:12">
      <c r="A15" s="562"/>
      <c r="B15" s="34" t="s">
        <v>122</v>
      </c>
      <c r="C15" s="34"/>
      <c r="D15" s="35"/>
      <c r="E15" s="35"/>
      <c r="F15" s="36"/>
      <c r="G15" s="37"/>
      <c r="H15" s="38">
        <f>H14</f>
        <v>1296000</v>
      </c>
      <c r="J15" s="359"/>
      <c r="L15" s="40"/>
    </row>
    <row r="16" spans="1:12">
      <c r="A16" s="335"/>
      <c r="B16" s="10"/>
      <c r="C16" s="10"/>
      <c r="D16" s="15"/>
      <c r="E16" s="334"/>
      <c r="F16" s="10"/>
      <c r="G16" s="10"/>
      <c r="H16" s="11"/>
    </row>
    <row r="17" spans="1:19" s="358" customFormat="1">
      <c r="A17" s="551" t="s">
        <v>123</v>
      </c>
      <c r="B17" s="551"/>
      <c r="C17" s="551"/>
      <c r="D17" s="551"/>
      <c r="E17" s="551"/>
      <c r="F17" s="551"/>
      <c r="G17" s="551"/>
      <c r="H17" s="551"/>
      <c r="I17" s="320"/>
      <c r="J17" s="357"/>
    </row>
    <row r="18" spans="1:19">
      <c r="A18" s="16"/>
      <c r="B18" s="16"/>
      <c r="C18" s="16"/>
      <c r="D18" s="16"/>
      <c r="E18" s="16"/>
      <c r="F18" s="16"/>
      <c r="G18" s="16"/>
      <c r="H18" s="17"/>
      <c r="K18" s="13"/>
    </row>
    <row r="19" spans="1:19" ht="42.75" customHeight="1">
      <c r="A19" s="18" t="s">
        <v>124</v>
      </c>
      <c r="B19" s="19" t="s">
        <v>112</v>
      </c>
      <c r="C19" s="20" t="s">
        <v>113</v>
      </c>
      <c r="D19" s="20" t="s">
        <v>114</v>
      </c>
      <c r="E19" s="20" t="s">
        <v>115</v>
      </c>
      <c r="F19" s="20" t="s">
        <v>117</v>
      </c>
      <c r="G19" s="20" t="s">
        <v>125</v>
      </c>
      <c r="H19" s="21" t="s">
        <v>126</v>
      </c>
      <c r="K19" s="13"/>
    </row>
    <row r="20" spans="1:19">
      <c r="A20" s="22">
        <v>1</v>
      </c>
      <c r="B20" s="22">
        <v>2</v>
      </c>
      <c r="C20" s="22">
        <v>3</v>
      </c>
      <c r="D20" s="22">
        <v>4</v>
      </c>
      <c r="E20" s="22">
        <v>5</v>
      </c>
      <c r="F20" s="22">
        <v>6</v>
      </c>
      <c r="G20" s="22">
        <v>7</v>
      </c>
      <c r="H20" s="24">
        <v>8</v>
      </c>
      <c r="K20" s="13"/>
    </row>
    <row r="21" spans="1:19">
      <c r="A21" s="22" t="s">
        <v>127</v>
      </c>
      <c r="B21" s="336" t="s">
        <v>128</v>
      </c>
      <c r="C21" s="22">
        <v>119</v>
      </c>
      <c r="D21" s="43">
        <v>213000</v>
      </c>
      <c r="E21" s="22" t="s">
        <v>129</v>
      </c>
      <c r="F21" s="33">
        <v>12</v>
      </c>
      <c r="G21" s="45">
        <f>H21/F21</f>
        <v>32616</v>
      </c>
      <c r="H21" s="28">
        <v>391392</v>
      </c>
    </row>
    <row r="22" spans="1:19">
      <c r="A22" s="35"/>
      <c r="B22" s="34" t="s">
        <v>122</v>
      </c>
      <c r="C22" s="34"/>
      <c r="D22" s="35"/>
      <c r="E22" s="46"/>
      <c r="F22" s="47"/>
      <c r="G22" s="47"/>
      <c r="H22" s="38">
        <f>H21</f>
        <v>391392</v>
      </c>
      <c r="J22" s="39"/>
      <c r="K22" s="39"/>
    </row>
    <row r="23" spans="1:19">
      <c r="A23" s="335"/>
      <c r="B23" s="10"/>
      <c r="C23" s="10"/>
      <c r="D23" s="10"/>
      <c r="E23" s="10"/>
      <c r="F23" s="10"/>
      <c r="G23" s="10"/>
      <c r="H23" s="11"/>
    </row>
    <row r="24" spans="1:19">
      <c r="A24" s="335"/>
      <c r="B24" s="10"/>
      <c r="C24" s="10"/>
      <c r="D24" s="10"/>
      <c r="E24" s="10"/>
      <c r="F24" s="10"/>
      <c r="G24" s="10"/>
      <c r="H24" s="11"/>
    </row>
    <row r="25" spans="1:19" s="68" customFormat="1">
      <c r="A25" s="335"/>
      <c r="B25" s="155"/>
      <c r="C25" s="155"/>
      <c r="D25" s="93"/>
      <c r="E25" s="335"/>
      <c r="F25" s="94"/>
      <c r="G25" s="94"/>
      <c r="H25" s="156"/>
      <c r="I25" s="323"/>
      <c r="J25" s="209"/>
      <c r="K25" s="210"/>
      <c r="L25" s="210"/>
      <c r="M25" s="210"/>
      <c r="N25" s="210"/>
      <c r="O25" s="210"/>
      <c r="P25" s="210"/>
      <c r="Q25" s="210"/>
      <c r="R25" s="210"/>
      <c r="S25" s="210"/>
    </row>
    <row r="26" spans="1:19" hidden="1">
      <c r="A26" s="335"/>
      <c r="B26" s="10" t="s">
        <v>457</v>
      </c>
      <c r="C26" s="10"/>
      <c r="D26" s="302"/>
      <c r="E26" s="262" t="s">
        <v>168</v>
      </c>
      <c r="F26" s="263">
        <v>3</v>
      </c>
      <c r="G26" s="263">
        <v>120</v>
      </c>
      <c r="H26" s="303">
        <f t="shared" ref="H26:H56" si="0">F26*G26/1000</f>
        <v>0.36</v>
      </c>
      <c r="K26" s="13"/>
    </row>
    <row r="27" spans="1:19" hidden="1">
      <c r="A27" s="335"/>
      <c r="B27" s="261" t="s">
        <v>458</v>
      </c>
      <c r="C27" s="261"/>
      <c r="D27" s="49"/>
      <c r="E27" s="19" t="s">
        <v>168</v>
      </c>
      <c r="F27" s="125">
        <v>5</v>
      </c>
      <c r="G27" s="125">
        <v>290</v>
      </c>
      <c r="H27" s="28">
        <f t="shared" si="0"/>
        <v>1.45</v>
      </c>
      <c r="K27" s="13"/>
    </row>
    <row r="28" spans="1:19" hidden="1">
      <c r="A28" s="335"/>
      <c r="B28" s="261" t="s">
        <v>459</v>
      </c>
      <c r="C28" s="261"/>
      <c r="D28" s="49"/>
      <c r="E28" s="19" t="s">
        <v>168</v>
      </c>
      <c r="F28" s="125">
        <v>4</v>
      </c>
      <c r="G28" s="125">
        <v>130</v>
      </c>
      <c r="H28" s="28">
        <f t="shared" si="0"/>
        <v>0.52</v>
      </c>
      <c r="K28" s="13"/>
    </row>
    <row r="29" spans="1:19" hidden="1">
      <c r="A29" s="335"/>
      <c r="B29" s="261" t="s">
        <v>460</v>
      </c>
      <c r="C29" s="261"/>
      <c r="D29" s="49"/>
      <c r="E29" s="19" t="s">
        <v>168</v>
      </c>
      <c r="F29" s="125">
        <v>6</v>
      </c>
      <c r="G29" s="125">
        <v>85</v>
      </c>
      <c r="H29" s="28">
        <f t="shared" si="0"/>
        <v>0.51</v>
      </c>
      <c r="K29" s="13"/>
    </row>
    <row r="30" spans="1:19" hidden="1">
      <c r="A30" s="335"/>
      <c r="B30" s="261" t="s">
        <v>461</v>
      </c>
      <c r="C30" s="261"/>
      <c r="D30" s="49"/>
      <c r="E30" s="19" t="s">
        <v>168</v>
      </c>
      <c r="F30" s="125">
        <v>20</v>
      </c>
      <c r="G30" s="125">
        <v>45</v>
      </c>
      <c r="H30" s="28">
        <f t="shared" si="0"/>
        <v>0.9</v>
      </c>
      <c r="K30" s="13"/>
    </row>
    <row r="31" spans="1:19" hidden="1">
      <c r="A31" s="335"/>
      <c r="B31" s="261" t="s">
        <v>462</v>
      </c>
      <c r="C31" s="261"/>
      <c r="D31" s="49"/>
      <c r="E31" s="19" t="s">
        <v>168</v>
      </c>
      <c r="F31" s="125">
        <v>10</v>
      </c>
      <c r="G31" s="125">
        <v>120</v>
      </c>
      <c r="H31" s="28">
        <f t="shared" si="0"/>
        <v>1.2</v>
      </c>
      <c r="K31" s="13"/>
    </row>
    <row r="32" spans="1:19" hidden="1">
      <c r="A32" s="335"/>
      <c r="B32" s="261" t="s">
        <v>463</v>
      </c>
      <c r="C32" s="261"/>
      <c r="D32" s="49"/>
      <c r="E32" s="19" t="s">
        <v>168</v>
      </c>
      <c r="F32" s="125">
        <v>70</v>
      </c>
      <c r="G32" s="125">
        <v>41</v>
      </c>
      <c r="H32" s="28">
        <f t="shared" si="0"/>
        <v>2.87</v>
      </c>
      <c r="K32" s="13"/>
    </row>
    <row r="33" spans="1:11" hidden="1">
      <c r="A33" s="335"/>
      <c r="B33" s="261" t="s">
        <v>464</v>
      </c>
      <c r="C33" s="261"/>
      <c r="D33" s="49"/>
      <c r="E33" s="19" t="s">
        <v>168</v>
      </c>
      <c r="F33" s="125">
        <v>35</v>
      </c>
      <c r="G33" s="125">
        <v>15</v>
      </c>
      <c r="H33" s="28">
        <f t="shared" si="0"/>
        <v>0.52500000000000002</v>
      </c>
      <c r="K33" s="13"/>
    </row>
    <row r="34" spans="1:11" hidden="1">
      <c r="A34" s="335"/>
      <c r="B34" s="261" t="s">
        <v>465</v>
      </c>
      <c r="C34" s="261"/>
      <c r="D34" s="49"/>
      <c r="E34" s="19" t="s">
        <v>168</v>
      </c>
      <c r="F34" s="125">
        <v>60</v>
      </c>
      <c r="G34" s="125">
        <v>450</v>
      </c>
      <c r="H34" s="28">
        <f t="shared" si="0"/>
        <v>27</v>
      </c>
      <c r="K34" s="13"/>
    </row>
    <row r="35" spans="1:11" hidden="1">
      <c r="A35" s="335"/>
      <c r="B35" s="261" t="s">
        <v>466</v>
      </c>
      <c r="C35" s="261"/>
      <c r="D35" s="49"/>
      <c r="E35" s="19" t="s">
        <v>168</v>
      </c>
      <c r="F35" s="125">
        <v>50</v>
      </c>
      <c r="G35" s="125">
        <v>45</v>
      </c>
      <c r="H35" s="28">
        <f t="shared" si="0"/>
        <v>2.25</v>
      </c>
      <c r="K35" s="13"/>
    </row>
    <row r="36" spans="1:11" hidden="1">
      <c r="A36" s="335"/>
      <c r="B36" s="304" t="s">
        <v>467</v>
      </c>
      <c r="C36" s="304"/>
      <c r="D36" s="49"/>
      <c r="E36" s="19" t="s">
        <v>168</v>
      </c>
      <c r="F36" s="125">
        <v>7</v>
      </c>
      <c r="G36" s="125">
        <v>850</v>
      </c>
      <c r="H36" s="28">
        <f t="shared" si="0"/>
        <v>5.95</v>
      </c>
      <c r="K36" s="13"/>
    </row>
    <row r="37" spans="1:11" hidden="1">
      <c r="A37" s="335"/>
      <c r="B37" s="304" t="s">
        <v>468</v>
      </c>
      <c r="C37" s="304"/>
      <c r="D37" s="52"/>
      <c r="E37" s="19" t="s">
        <v>168</v>
      </c>
      <c r="F37" s="125">
        <v>30</v>
      </c>
      <c r="G37" s="125">
        <v>68</v>
      </c>
      <c r="H37" s="28">
        <f t="shared" si="0"/>
        <v>2.04</v>
      </c>
      <c r="K37" s="13"/>
    </row>
    <row r="38" spans="1:11" hidden="1">
      <c r="A38" s="335"/>
      <c r="B38" s="304" t="s">
        <v>469</v>
      </c>
      <c r="C38" s="304"/>
      <c r="D38" s="52"/>
      <c r="E38" s="19" t="s">
        <v>168</v>
      </c>
      <c r="F38" s="125">
        <v>20</v>
      </c>
      <c r="G38" s="125">
        <v>48</v>
      </c>
      <c r="H38" s="28">
        <f t="shared" si="0"/>
        <v>0.96</v>
      </c>
      <c r="I38" s="360"/>
      <c r="J38" s="13"/>
      <c r="K38" s="13"/>
    </row>
    <row r="39" spans="1:11" hidden="1">
      <c r="A39" s="335"/>
      <c r="B39" s="304" t="s">
        <v>247</v>
      </c>
      <c r="C39" s="304"/>
      <c r="D39" s="52"/>
      <c r="E39" s="19" t="s">
        <v>168</v>
      </c>
      <c r="F39" s="125">
        <v>6</v>
      </c>
      <c r="G39" s="125">
        <v>98</v>
      </c>
      <c r="H39" s="28">
        <f t="shared" si="0"/>
        <v>0.58799999999999997</v>
      </c>
      <c r="I39" s="360"/>
      <c r="J39" s="13"/>
      <c r="K39" s="13"/>
    </row>
    <row r="40" spans="1:11" hidden="1">
      <c r="A40" s="335"/>
      <c r="B40" s="304" t="s">
        <v>470</v>
      </c>
      <c r="C40" s="304"/>
      <c r="D40" s="52"/>
      <c r="E40" s="19" t="s">
        <v>168</v>
      </c>
      <c r="F40" s="125">
        <v>12</v>
      </c>
      <c r="G40" s="125">
        <v>28</v>
      </c>
      <c r="H40" s="28">
        <f t="shared" si="0"/>
        <v>0.33600000000000002</v>
      </c>
      <c r="I40" s="360"/>
      <c r="J40" s="13"/>
      <c r="K40" s="13"/>
    </row>
    <row r="41" spans="1:11" hidden="1">
      <c r="A41" s="335"/>
      <c r="B41" s="304" t="s">
        <v>471</v>
      </c>
      <c r="C41" s="304"/>
      <c r="D41" s="52"/>
      <c r="E41" s="19" t="s">
        <v>168</v>
      </c>
      <c r="F41" s="125">
        <v>12</v>
      </c>
      <c r="G41" s="125">
        <v>68</v>
      </c>
      <c r="H41" s="28">
        <f t="shared" si="0"/>
        <v>0.81599999999999995</v>
      </c>
      <c r="I41" s="360"/>
      <c r="J41" s="13"/>
      <c r="K41" s="13"/>
    </row>
    <row r="42" spans="1:11" hidden="1">
      <c r="A42" s="335"/>
      <c r="B42" s="304" t="s">
        <v>472</v>
      </c>
      <c r="C42" s="304"/>
      <c r="D42" s="52"/>
      <c r="E42" s="19" t="s">
        <v>168</v>
      </c>
      <c r="F42" s="125">
        <v>6</v>
      </c>
      <c r="G42" s="125">
        <v>210</v>
      </c>
      <c r="H42" s="28">
        <f t="shared" si="0"/>
        <v>1.26</v>
      </c>
      <c r="I42" s="360"/>
      <c r="J42" s="13"/>
      <c r="K42" s="13"/>
    </row>
    <row r="43" spans="1:11" hidden="1">
      <c r="A43" s="335"/>
      <c r="B43" s="304" t="s">
        <v>473</v>
      </c>
      <c r="C43" s="304"/>
      <c r="D43" s="52"/>
      <c r="E43" s="19" t="s">
        <v>168</v>
      </c>
      <c r="F43" s="125">
        <v>5</v>
      </c>
      <c r="G43" s="125">
        <v>80</v>
      </c>
      <c r="H43" s="28">
        <f t="shared" si="0"/>
        <v>0.4</v>
      </c>
      <c r="I43" s="360"/>
      <c r="J43" s="13"/>
      <c r="K43" s="13"/>
    </row>
    <row r="44" spans="1:11" hidden="1">
      <c r="A44" s="335"/>
      <c r="B44" s="304" t="s">
        <v>474</v>
      </c>
      <c r="C44" s="304"/>
      <c r="D44" s="52"/>
      <c r="E44" s="19" t="s">
        <v>168</v>
      </c>
      <c r="F44" s="125">
        <v>200</v>
      </c>
      <c r="G44" s="125">
        <v>6.5</v>
      </c>
      <c r="H44" s="28">
        <f t="shared" si="0"/>
        <v>1.3</v>
      </c>
      <c r="I44" s="360"/>
      <c r="J44" s="13"/>
      <c r="K44" s="13"/>
    </row>
    <row r="45" spans="1:11" hidden="1">
      <c r="A45" s="335"/>
      <c r="B45" s="304" t="s">
        <v>475</v>
      </c>
      <c r="C45" s="304"/>
      <c r="D45" s="52"/>
      <c r="E45" s="19" t="s">
        <v>168</v>
      </c>
      <c r="F45" s="125">
        <v>4</v>
      </c>
      <c r="G45" s="125">
        <v>520</v>
      </c>
      <c r="H45" s="28">
        <f t="shared" si="0"/>
        <v>2.08</v>
      </c>
      <c r="I45" s="360"/>
      <c r="J45" s="13"/>
      <c r="K45" s="13"/>
    </row>
    <row r="46" spans="1:11" hidden="1">
      <c r="A46" s="335"/>
      <c r="B46" s="304" t="s">
        <v>476</v>
      </c>
      <c r="C46" s="304"/>
      <c r="D46" s="52"/>
      <c r="E46" s="19" t="s">
        <v>168</v>
      </c>
      <c r="F46" s="125">
        <v>75</v>
      </c>
      <c r="G46" s="125">
        <v>100</v>
      </c>
      <c r="H46" s="28">
        <f t="shared" si="0"/>
        <v>7.5</v>
      </c>
      <c r="I46" s="360"/>
      <c r="J46" s="13"/>
      <c r="K46" s="13"/>
    </row>
    <row r="47" spans="1:11" hidden="1">
      <c r="A47" s="335"/>
      <c r="B47" s="304" t="s">
        <v>477</v>
      </c>
      <c r="C47" s="304"/>
      <c r="D47" s="52"/>
      <c r="E47" s="19" t="s">
        <v>168</v>
      </c>
      <c r="F47" s="125">
        <v>10</v>
      </c>
      <c r="G47" s="125">
        <v>85</v>
      </c>
      <c r="H47" s="28">
        <f t="shared" si="0"/>
        <v>0.85</v>
      </c>
      <c r="I47" s="360"/>
      <c r="J47" s="13"/>
      <c r="K47" s="13"/>
    </row>
    <row r="48" spans="1:11" hidden="1">
      <c r="A48" s="335"/>
      <c r="B48" s="304" t="s">
        <v>478</v>
      </c>
      <c r="C48" s="304"/>
      <c r="D48" s="52"/>
      <c r="E48" s="19" t="s">
        <v>168</v>
      </c>
      <c r="F48" s="125">
        <v>6</v>
      </c>
      <c r="G48" s="125">
        <v>50</v>
      </c>
      <c r="H48" s="28">
        <f t="shared" si="0"/>
        <v>0.3</v>
      </c>
      <c r="I48" s="360"/>
      <c r="J48" s="13"/>
      <c r="K48" s="13"/>
    </row>
    <row r="49" spans="1:11" hidden="1">
      <c r="A49" s="335"/>
      <c r="B49" s="304" t="s">
        <v>479</v>
      </c>
      <c r="C49" s="304"/>
      <c r="D49" s="52"/>
      <c r="E49" s="19" t="s">
        <v>168</v>
      </c>
      <c r="F49" s="125">
        <v>18</v>
      </c>
      <c r="G49" s="125">
        <v>990</v>
      </c>
      <c r="H49" s="28">
        <f t="shared" si="0"/>
        <v>17.82</v>
      </c>
      <c r="I49" s="360"/>
      <c r="J49" s="13"/>
      <c r="K49" s="13"/>
    </row>
    <row r="50" spans="1:11" hidden="1">
      <c r="A50" s="335"/>
      <c r="B50" s="304" t="s">
        <v>480</v>
      </c>
      <c r="C50" s="304"/>
      <c r="D50" s="52"/>
      <c r="E50" s="19" t="s">
        <v>168</v>
      </c>
      <c r="F50" s="125">
        <v>8</v>
      </c>
      <c r="G50" s="125">
        <v>32</v>
      </c>
      <c r="H50" s="28">
        <f t="shared" si="0"/>
        <v>0.25600000000000001</v>
      </c>
      <c r="I50" s="360"/>
      <c r="J50" s="13"/>
      <c r="K50" s="13"/>
    </row>
    <row r="51" spans="1:11" hidden="1">
      <c r="A51" s="335"/>
      <c r="B51" s="304" t="s">
        <v>481</v>
      </c>
      <c r="C51" s="304"/>
      <c r="D51" s="52"/>
      <c r="E51" s="19" t="s">
        <v>482</v>
      </c>
      <c r="F51" s="125">
        <v>5</v>
      </c>
      <c r="G51" s="125">
        <v>327</v>
      </c>
      <c r="H51" s="28">
        <f t="shared" si="0"/>
        <v>1.635</v>
      </c>
      <c r="I51" s="360"/>
      <c r="J51" s="13"/>
      <c r="K51" s="13"/>
    </row>
    <row r="52" spans="1:11" hidden="1">
      <c r="A52" s="335"/>
      <c r="B52" s="304" t="s">
        <v>483</v>
      </c>
      <c r="C52" s="304"/>
      <c r="D52" s="52"/>
      <c r="E52" s="19" t="s">
        <v>482</v>
      </c>
      <c r="F52" s="125">
        <v>10</v>
      </c>
      <c r="G52" s="125">
        <v>327</v>
      </c>
      <c r="H52" s="28">
        <f t="shared" si="0"/>
        <v>3.27</v>
      </c>
      <c r="I52" s="360"/>
      <c r="J52" s="13"/>
      <c r="K52" s="13"/>
    </row>
    <row r="53" spans="1:11" hidden="1">
      <c r="A53" s="335"/>
      <c r="B53" s="304" t="s">
        <v>484</v>
      </c>
      <c r="C53" s="304"/>
      <c r="D53" s="52"/>
      <c r="E53" s="19" t="s">
        <v>482</v>
      </c>
      <c r="F53" s="125">
        <v>10</v>
      </c>
      <c r="G53" s="125">
        <v>327</v>
      </c>
      <c r="H53" s="28">
        <f t="shared" si="0"/>
        <v>3.27</v>
      </c>
      <c r="I53" s="360"/>
      <c r="J53" s="13"/>
      <c r="K53" s="13"/>
    </row>
    <row r="54" spans="1:11" hidden="1">
      <c r="A54" s="335"/>
      <c r="B54" s="304" t="s">
        <v>485</v>
      </c>
      <c r="C54" s="304"/>
      <c r="D54" s="52"/>
      <c r="E54" s="19" t="s">
        <v>486</v>
      </c>
      <c r="F54" s="125">
        <v>75</v>
      </c>
      <c r="G54" s="125">
        <v>115</v>
      </c>
      <c r="H54" s="28">
        <f t="shared" si="0"/>
        <v>8.625</v>
      </c>
      <c r="I54" s="360"/>
      <c r="J54" s="13"/>
      <c r="K54" s="13"/>
    </row>
    <row r="55" spans="1:11" hidden="1">
      <c r="A55" s="335"/>
      <c r="B55" s="261" t="s">
        <v>385</v>
      </c>
      <c r="C55" s="261"/>
      <c r="D55" s="52"/>
      <c r="E55" s="19" t="s">
        <v>200</v>
      </c>
      <c r="F55" s="125">
        <v>783</v>
      </c>
      <c r="G55" s="125">
        <v>718</v>
      </c>
      <c r="H55" s="28">
        <f t="shared" si="0"/>
        <v>562.19399999999996</v>
      </c>
      <c r="I55" s="360"/>
      <c r="J55" s="13"/>
      <c r="K55" s="13"/>
    </row>
    <row r="56" spans="1:11" hidden="1">
      <c r="A56" s="335"/>
      <c r="B56" s="305"/>
      <c r="C56" s="305"/>
      <c r="D56" s="52"/>
      <c r="E56" s="19" t="s">
        <v>168</v>
      </c>
      <c r="F56" s="125">
        <v>24</v>
      </c>
      <c r="G56" s="125">
        <v>15</v>
      </c>
      <c r="H56" s="28">
        <f t="shared" si="0"/>
        <v>0.36</v>
      </c>
      <c r="I56" s="360"/>
      <c r="J56" s="13"/>
      <c r="K56" s="13"/>
    </row>
    <row r="57" spans="1:11" hidden="1">
      <c r="A57" s="335"/>
      <c r="B57" s="305" t="s">
        <v>487</v>
      </c>
      <c r="C57" s="305"/>
      <c r="D57" s="52"/>
      <c r="E57" s="52"/>
      <c r="F57" s="306"/>
      <c r="G57" s="306"/>
      <c r="H57" s="28"/>
      <c r="I57" s="360"/>
      <c r="J57" s="13"/>
      <c r="K57" s="13"/>
    </row>
    <row r="58" spans="1:11" hidden="1">
      <c r="A58" s="335"/>
      <c r="B58" s="304" t="s">
        <v>488</v>
      </c>
      <c r="C58" s="304"/>
      <c r="D58" s="49">
        <v>34005</v>
      </c>
      <c r="E58" s="52"/>
      <c r="F58" s="306"/>
      <c r="G58" s="306"/>
      <c r="H58" s="207">
        <f>SUM(H59:H64)</f>
        <v>7.7850000000000001</v>
      </c>
      <c r="I58" s="360"/>
      <c r="J58" s="13"/>
      <c r="K58" s="13"/>
    </row>
    <row r="59" spans="1:11" hidden="1">
      <c r="A59" s="335"/>
      <c r="B59" s="304" t="s">
        <v>489</v>
      </c>
      <c r="C59" s="304"/>
      <c r="D59" s="52"/>
      <c r="E59" s="19" t="s">
        <v>164</v>
      </c>
      <c r="F59" s="125">
        <v>2</v>
      </c>
      <c r="G59" s="125">
        <v>250</v>
      </c>
      <c r="H59" s="28">
        <f t="shared" ref="H59:H64" si="1">F59*G59/1000</f>
        <v>0.5</v>
      </c>
      <c r="I59" s="360"/>
      <c r="J59" s="13"/>
      <c r="K59" s="13"/>
    </row>
    <row r="60" spans="1:11" hidden="1">
      <c r="A60" s="335"/>
      <c r="B60" s="304" t="s">
        <v>490</v>
      </c>
      <c r="C60" s="304"/>
      <c r="D60" s="52"/>
      <c r="E60" s="19" t="s">
        <v>164</v>
      </c>
      <c r="F60" s="125">
        <v>3</v>
      </c>
      <c r="G60" s="10">
        <v>450</v>
      </c>
      <c r="H60" s="28">
        <f t="shared" si="1"/>
        <v>1.35</v>
      </c>
      <c r="I60" s="360"/>
      <c r="J60" s="13"/>
      <c r="K60" s="13"/>
    </row>
    <row r="61" spans="1:11" hidden="1">
      <c r="A61" s="335"/>
      <c r="B61" s="304" t="s">
        <v>491</v>
      </c>
      <c r="C61" s="304"/>
      <c r="D61" s="52"/>
      <c r="E61" s="19" t="s">
        <v>164</v>
      </c>
      <c r="F61" s="125">
        <v>2</v>
      </c>
      <c r="G61" s="125">
        <v>450</v>
      </c>
      <c r="H61" s="28">
        <f t="shared" si="1"/>
        <v>0.9</v>
      </c>
      <c r="I61" s="360"/>
      <c r="J61" s="13"/>
      <c r="K61" s="13"/>
    </row>
    <row r="62" spans="1:11" hidden="1">
      <c r="A62" s="335"/>
      <c r="B62" s="304" t="s">
        <v>492</v>
      </c>
      <c r="C62" s="304"/>
      <c r="D62" s="52"/>
      <c r="E62" s="19" t="s">
        <v>164</v>
      </c>
      <c r="F62" s="125">
        <v>5</v>
      </c>
      <c r="G62" s="125">
        <v>85</v>
      </c>
      <c r="H62" s="28">
        <f t="shared" si="1"/>
        <v>0.42499999999999999</v>
      </c>
      <c r="I62" s="360"/>
      <c r="J62" s="13"/>
      <c r="K62" s="13"/>
    </row>
    <row r="63" spans="1:11" hidden="1">
      <c r="A63" s="335"/>
      <c r="B63" s="261" t="s">
        <v>493</v>
      </c>
      <c r="C63" s="261"/>
      <c r="D63" s="52"/>
      <c r="E63" s="19" t="s">
        <v>164</v>
      </c>
      <c r="F63" s="125">
        <v>3</v>
      </c>
      <c r="G63" s="125">
        <v>150</v>
      </c>
      <c r="H63" s="28">
        <f t="shared" si="1"/>
        <v>0.45</v>
      </c>
      <c r="I63" s="360"/>
      <c r="J63" s="13"/>
      <c r="K63" s="13"/>
    </row>
    <row r="64" spans="1:11" hidden="1">
      <c r="A64" s="335"/>
      <c r="B64" s="307"/>
      <c r="C64" s="307"/>
      <c r="D64" s="52"/>
      <c r="E64" s="19" t="s">
        <v>164</v>
      </c>
      <c r="F64" s="125">
        <v>8</v>
      </c>
      <c r="G64" s="125">
        <v>520</v>
      </c>
      <c r="H64" s="28">
        <f t="shared" si="1"/>
        <v>4.16</v>
      </c>
      <c r="I64" s="360"/>
      <c r="J64" s="13"/>
      <c r="K64" s="13"/>
    </row>
    <row r="65" spans="1:11" ht="25.5" hidden="1">
      <c r="A65" s="335"/>
      <c r="B65" s="308" t="s">
        <v>494</v>
      </c>
      <c r="C65" s="308"/>
      <c r="D65" s="211"/>
      <c r="E65" s="211"/>
      <c r="F65" s="125"/>
      <c r="G65" s="125"/>
      <c r="H65" s="28"/>
      <c r="I65" s="360"/>
      <c r="J65" s="13"/>
      <c r="K65" s="13"/>
    </row>
    <row r="66" spans="1:11" hidden="1">
      <c r="A66" s="335"/>
      <c r="B66" s="309" t="s">
        <v>495</v>
      </c>
      <c r="C66" s="309"/>
      <c r="D66" s="211"/>
      <c r="E66" s="211"/>
      <c r="F66" s="125"/>
      <c r="G66" s="125"/>
      <c r="H66" s="207" t="e">
        <f>#REF!+#REF!+#REF!+#REF!+#REF!+H58</f>
        <v>#REF!</v>
      </c>
      <c r="I66" s="360"/>
      <c r="J66" s="13"/>
      <c r="K66" s="13"/>
    </row>
    <row r="67" spans="1:11" hidden="1">
      <c r="A67" s="335"/>
      <c r="D67" s="10"/>
      <c r="E67" s="335"/>
      <c r="H67" s="310" t="e">
        <f>H15+#REF!+#REF!+#REF!+#REF!+#REF!+#REF!+#REF!+H22</f>
        <v>#REF!</v>
      </c>
      <c r="I67" s="360"/>
      <c r="J67" s="13"/>
      <c r="K67" s="13"/>
    </row>
    <row r="68" spans="1:11">
      <c r="A68" s="335"/>
      <c r="I68" s="361"/>
      <c r="J68" s="13"/>
      <c r="K68" s="13"/>
    </row>
    <row r="69" spans="1:11">
      <c r="A69" s="134" t="s">
        <v>227</v>
      </c>
      <c r="B69" s="103"/>
      <c r="C69" s="103"/>
      <c r="D69" s="103"/>
      <c r="E69" s="103"/>
      <c r="F69" s="135"/>
      <c r="G69" s="135"/>
      <c r="H69" s="136">
        <f>H15+H22</f>
        <v>1687392</v>
      </c>
      <c r="I69" s="360"/>
      <c r="J69" s="13"/>
      <c r="K69" s="13"/>
    </row>
    <row r="70" spans="1:11">
      <c r="A70" s="103"/>
      <c r="B70" s="103"/>
      <c r="C70" s="103"/>
      <c r="D70" s="103"/>
      <c r="E70" s="103"/>
      <c r="F70" s="135"/>
      <c r="G70" s="135"/>
      <c r="H70" s="167"/>
      <c r="I70" s="360"/>
      <c r="J70" s="13"/>
      <c r="K70" s="13"/>
    </row>
  </sheetData>
  <mergeCells count="8">
    <mergeCell ref="A14:A15"/>
    <mergeCell ref="A17:H17"/>
    <mergeCell ref="A2:H2"/>
    <mergeCell ref="A4:H4"/>
    <mergeCell ref="A5:H5"/>
    <mergeCell ref="A6:H6"/>
    <mergeCell ref="A8:H8"/>
    <mergeCell ref="A12:A13"/>
  </mergeCells>
  <pageMargins left="0.7" right="0.7" top="0.75" bottom="0.75" header="0.3" footer="0.3"/>
  <pageSetup paperSize="9" scale="7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141"/>
  <sheetViews>
    <sheetView view="pageBreakPreview" topLeftCell="A101" zoomScaleNormal="100" zoomScaleSheetLayoutView="100" workbookViewId="0">
      <selection activeCell="J94" sqref="J93:K94"/>
    </sheetView>
  </sheetViews>
  <sheetFormatPr defaultRowHeight="12.75"/>
  <cols>
    <col min="1" max="1" width="3.5703125" style="13" customWidth="1"/>
    <col min="2" max="2" width="50" style="13" customWidth="1"/>
    <col min="3" max="3" width="9.7109375" style="13" customWidth="1"/>
    <col min="4" max="4" width="10" style="13" customWidth="1"/>
    <col min="5" max="5" width="11.7109375" style="13" customWidth="1"/>
    <col min="6" max="7" width="11.85546875" style="137" customWidth="1"/>
    <col min="8" max="8" width="15.140625" style="138" customWidth="1"/>
    <col min="9" max="9" width="9.140625" style="12"/>
    <col min="10" max="10" width="11.28515625" style="362" bestFit="1" customWidth="1"/>
    <col min="11" max="11" width="10.28515625" style="378" bestFit="1" customWidth="1"/>
    <col min="12" max="256" width="9.140625" style="13"/>
    <col min="257" max="257" width="3.5703125" style="13" customWidth="1"/>
    <col min="258" max="258" width="50" style="13" customWidth="1"/>
    <col min="259" max="259" width="9.7109375" style="13" customWidth="1"/>
    <col min="260" max="260" width="10" style="13" customWidth="1"/>
    <col min="261" max="261" width="11.7109375" style="13" customWidth="1"/>
    <col min="262" max="263" width="11.85546875" style="13" customWidth="1"/>
    <col min="264" max="264" width="15.140625" style="13" customWidth="1"/>
    <col min="265" max="265" width="9.140625" style="13"/>
    <col min="266" max="266" width="10.85546875" style="13" bestFit="1" customWidth="1"/>
    <col min="267" max="512" width="9.140625" style="13"/>
    <col min="513" max="513" width="3.5703125" style="13" customWidth="1"/>
    <col min="514" max="514" width="50" style="13" customWidth="1"/>
    <col min="515" max="515" width="9.7109375" style="13" customWidth="1"/>
    <col min="516" max="516" width="10" style="13" customWidth="1"/>
    <col min="517" max="517" width="11.7109375" style="13" customWidth="1"/>
    <col min="518" max="519" width="11.85546875" style="13" customWidth="1"/>
    <col min="520" max="520" width="15.140625" style="13" customWidth="1"/>
    <col min="521" max="521" width="9.140625" style="13"/>
    <col min="522" max="522" width="10.85546875" style="13" bestFit="1" customWidth="1"/>
    <col min="523" max="768" width="9.140625" style="13"/>
    <col min="769" max="769" width="3.5703125" style="13" customWidth="1"/>
    <col min="770" max="770" width="50" style="13" customWidth="1"/>
    <col min="771" max="771" width="9.7109375" style="13" customWidth="1"/>
    <col min="772" max="772" width="10" style="13" customWidth="1"/>
    <col min="773" max="773" width="11.7109375" style="13" customWidth="1"/>
    <col min="774" max="775" width="11.85546875" style="13" customWidth="1"/>
    <col min="776" max="776" width="15.140625" style="13" customWidth="1"/>
    <col min="777" max="777" width="9.140625" style="13"/>
    <col min="778" max="778" width="10.85546875" style="13" bestFit="1" customWidth="1"/>
    <col min="779" max="1024" width="9.140625" style="13"/>
    <col min="1025" max="1025" width="3.5703125" style="13" customWidth="1"/>
    <col min="1026" max="1026" width="50" style="13" customWidth="1"/>
    <col min="1027" max="1027" width="9.7109375" style="13" customWidth="1"/>
    <col min="1028" max="1028" width="10" style="13" customWidth="1"/>
    <col min="1029" max="1029" width="11.7109375" style="13" customWidth="1"/>
    <col min="1030" max="1031" width="11.85546875" style="13" customWidth="1"/>
    <col min="1032" max="1032" width="15.140625" style="13" customWidth="1"/>
    <col min="1033" max="1033" width="9.140625" style="13"/>
    <col min="1034" max="1034" width="10.85546875" style="13" bestFit="1" customWidth="1"/>
    <col min="1035" max="1280" width="9.140625" style="13"/>
    <col min="1281" max="1281" width="3.5703125" style="13" customWidth="1"/>
    <col min="1282" max="1282" width="50" style="13" customWidth="1"/>
    <col min="1283" max="1283" width="9.7109375" style="13" customWidth="1"/>
    <col min="1284" max="1284" width="10" style="13" customWidth="1"/>
    <col min="1285" max="1285" width="11.7109375" style="13" customWidth="1"/>
    <col min="1286" max="1287" width="11.85546875" style="13" customWidth="1"/>
    <col min="1288" max="1288" width="15.140625" style="13" customWidth="1"/>
    <col min="1289" max="1289" width="9.140625" style="13"/>
    <col min="1290" max="1290" width="10.85546875" style="13" bestFit="1" customWidth="1"/>
    <col min="1291" max="1536" width="9.140625" style="13"/>
    <col min="1537" max="1537" width="3.5703125" style="13" customWidth="1"/>
    <col min="1538" max="1538" width="50" style="13" customWidth="1"/>
    <col min="1539" max="1539" width="9.7109375" style="13" customWidth="1"/>
    <col min="1540" max="1540" width="10" style="13" customWidth="1"/>
    <col min="1541" max="1541" width="11.7109375" style="13" customWidth="1"/>
    <col min="1542" max="1543" width="11.85546875" style="13" customWidth="1"/>
    <col min="1544" max="1544" width="15.140625" style="13" customWidth="1"/>
    <col min="1545" max="1545" width="9.140625" style="13"/>
    <col min="1546" max="1546" width="10.85546875" style="13" bestFit="1" customWidth="1"/>
    <col min="1547" max="1792" width="9.140625" style="13"/>
    <col min="1793" max="1793" width="3.5703125" style="13" customWidth="1"/>
    <col min="1794" max="1794" width="50" style="13" customWidth="1"/>
    <col min="1795" max="1795" width="9.7109375" style="13" customWidth="1"/>
    <col min="1796" max="1796" width="10" style="13" customWidth="1"/>
    <col min="1797" max="1797" width="11.7109375" style="13" customWidth="1"/>
    <col min="1798" max="1799" width="11.85546875" style="13" customWidth="1"/>
    <col min="1800" max="1800" width="15.140625" style="13" customWidth="1"/>
    <col min="1801" max="1801" width="9.140625" style="13"/>
    <col min="1802" max="1802" width="10.85546875" style="13" bestFit="1" customWidth="1"/>
    <col min="1803" max="2048" width="9.140625" style="13"/>
    <col min="2049" max="2049" width="3.5703125" style="13" customWidth="1"/>
    <col min="2050" max="2050" width="50" style="13" customWidth="1"/>
    <col min="2051" max="2051" width="9.7109375" style="13" customWidth="1"/>
    <col min="2052" max="2052" width="10" style="13" customWidth="1"/>
    <col min="2053" max="2053" width="11.7109375" style="13" customWidth="1"/>
    <col min="2054" max="2055" width="11.85546875" style="13" customWidth="1"/>
    <col min="2056" max="2056" width="15.140625" style="13" customWidth="1"/>
    <col min="2057" max="2057" width="9.140625" style="13"/>
    <col min="2058" max="2058" width="10.85546875" style="13" bestFit="1" customWidth="1"/>
    <col min="2059" max="2304" width="9.140625" style="13"/>
    <col min="2305" max="2305" width="3.5703125" style="13" customWidth="1"/>
    <col min="2306" max="2306" width="50" style="13" customWidth="1"/>
    <col min="2307" max="2307" width="9.7109375" style="13" customWidth="1"/>
    <col min="2308" max="2308" width="10" style="13" customWidth="1"/>
    <col min="2309" max="2309" width="11.7109375" style="13" customWidth="1"/>
    <col min="2310" max="2311" width="11.85546875" style="13" customWidth="1"/>
    <col min="2312" max="2312" width="15.140625" style="13" customWidth="1"/>
    <col min="2313" max="2313" width="9.140625" style="13"/>
    <col min="2314" max="2314" width="10.85546875" style="13" bestFit="1" customWidth="1"/>
    <col min="2315" max="2560" width="9.140625" style="13"/>
    <col min="2561" max="2561" width="3.5703125" style="13" customWidth="1"/>
    <col min="2562" max="2562" width="50" style="13" customWidth="1"/>
    <col min="2563" max="2563" width="9.7109375" style="13" customWidth="1"/>
    <col min="2564" max="2564" width="10" style="13" customWidth="1"/>
    <col min="2565" max="2565" width="11.7109375" style="13" customWidth="1"/>
    <col min="2566" max="2567" width="11.85546875" style="13" customWidth="1"/>
    <col min="2568" max="2568" width="15.140625" style="13" customWidth="1"/>
    <col min="2569" max="2569" width="9.140625" style="13"/>
    <col min="2570" max="2570" width="10.85546875" style="13" bestFit="1" customWidth="1"/>
    <col min="2571" max="2816" width="9.140625" style="13"/>
    <col min="2817" max="2817" width="3.5703125" style="13" customWidth="1"/>
    <col min="2818" max="2818" width="50" style="13" customWidth="1"/>
    <col min="2819" max="2819" width="9.7109375" style="13" customWidth="1"/>
    <col min="2820" max="2820" width="10" style="13" customWidth="1"/>
    <col min="2821" max="2821" width="11.7109375" style="13" customWidth="1"/>
    <col min="2822" max="2823" width="11.85546875" style="13" customWidth="1"/>
    <col min="2824" max="2824" width="15.140625" style="13" customWidth="1"/>
    <col min="2825" max="2825" width="9.140625" style="13"/>
    <col min="2826" max="2826" width="10.85546875" style="13" bestFit="1" customWidth="1"/>
    <col min="2827" max="3072" width="9.140625" style="13"/>
    <col min="3073" max="3073" width="3.5703125" style="13" customWidth="1"/>
    <col min="3074" max="3074" width="50" style="13" customWidth="1"/>
    <col min="3075" max="3075" width="9.7109375" style="13" customWidth="1"/>
    <col min="3076" max="3076" width="10" style="13" customWidth="1"/>
    <col min="3077" max="3077" width="11.7109375" style="13" customWidth="1"/>
    <col min="3078" max="3079" width="11.85546875" style="13" customWidth="1"/>
    <col min="3080" max="3080" width="15.140625" style="13" customWidth="1"/>
    <col min="3081" max="3081" width="9.140625" style="13"/>
    <col min="3082" max="3082" width="10.85546875" style="13" bestFit="1" customWidth="1"/>
    <col min="3083" max="3328" width="9.140625" style="13"/>
    <col min="3329" max="3329" width="3.5703125" style="13" customWidth="1"/>
    <col min="3330" max="3330" width="50" style="13" customWidth="1"/>
    <col min="3331" max="3331" width="9.7109375" style="13" customWidth="1"/>
    <col min="3332" max="3332" width="10" style="13" customWidth="1"/>
    <col min="3333" max="3333" width="11.7109375" style="13" customWidth="1"/>
    <col min="3334" max="3335" width="11.85546875" style="13" customWidth="1"/>
    <col min="3336" max="3336" width="15.140625" style="13" customWidth="1"/>
    <col min="3337" max="3337" width="9.140625" style="13"/>
    <col min="3338" max="3338" width="10.85546875" style="13" bestFit="1" customWidth="1"/>
    <col min="3339" max="3584" width="9.140625" style="13"/>
    <col min="3585" max="3585" width="3.5703125" style="13" customWidth="1"/>
    <col min="3586" max="3586" width="50" style="13" customWidth="1"/>
    <col min="3587" max="3587" width="9.7109375" style="13" customWidth="1"/>
    <col min="3588" max="3588" width="10" style="13" customWidth="1"/>
    <col min="3589" max="3589" width="11.7109375" style="13" customWidth="1"/>
    <col min="3590" max="3591" width="11.85546875" style="13" customWidth="1"/>
    <col min="3592" max="3592" width="15.140625" style="13" customWidth="1"/>
    <col min="3593" max="3593" width="9.140625" style="13"/>
    <col min="3594" max="3594" width="10.85546875" style="13" bestFit="1" customWidth="1"/>
    <col min="3595" max="3840" width="9.140625" style="13"/>
    <col min="3841" max="3841" width="3.5703125" style="13" customWidth="1"/>
    <col min="3842" max="3842" width="50" style="13" customWidth="1"/>
    <col min="3843" max="3843" width="9.7109375" style="13" customWidth="1"/>
    <col min="3844" max="3844" width="10" style="13" customWidth="1"/>
    <col min="3845" max="3845" width="11.7109375" style="13" customWidth="1"/>
    <col min="3846" max="3847" width="11.85546875" style="13" customWidth="1"/>
    <col min="3848" max="3848" width="15.140625" style="13" customWidth="1"/>
    <col min="3849" max="3849" width="9.140625" style="13"/>
    <col min="3850" max="3850" width="10.85546875" style="13" bestFit="1" customWidth="1"/>
    <col min="3851" max="4096" width="9.140625" style="13"/>
    <col min="4097" max="4097" width="3.5703125" style="13" customWidth="1"/>
    <col min="4098" max="4098" width="50" style="13" customWidth="1"/>
    <col min="4099" max="4099" width="9.7109375" style="13" customWidth="1"/>
    <col min="4100" max="4100" width="10" style="13" customWidth="1"/>
    <col min="4101" max="4101" width="11.7109375" style="13" customWidth="1"/>
    <col min="4102" max="4103" width="11.85546875" style="13" customWidth="1"/>
    <col min="4104" max="4104" width="15.140625" style="13" customWidth="1"/>
    <col min="4105" max="4105" width="9.140625" style="13"/>
    <col min="4106" max="4106" width="10.85546875" style="13" bestFit="1" customWidth="1"/>
    <col min="4107" max="4352" width="9.140625" style="13"/>
    <col min="4353" max="4353" width="3.5703125" style="13" customWidth="1"/>
    <col min="4354" max="4354" width="50" style="13" customWidth="1"/>
    <col min="4355" max="4355" width="9.7109375" style="13" customWidth="1"/>
    <col min="4356" max="4356" width="10" style="13" customWidth="1"/>
    <col min="4357" max="4357" width="11.7109375" style="13" customWidth="1"/>
    <col min="4358" max="4359" width="11.85546875" style="13" customWidth="1"/>
    <col min="4360" max="4360" width="15.140625" style="13" customWidth="1"/>
    <col min="4361" max="4361" width="9.140625" style="13"/>
    <col min="4362" max="4362" width="10.85546875" style="13" bestFit="1" customWidth="1"/>
    <col min="4363" max="4608" width="9.140625" style="13"/>
    <col min="4609" max="4609" width="3.5703125" style="13" customWidth="1"/>
    <col min="4610" max="4610" width="50" style="13" customWidth="1"/>
    <col min="4611" max="4611" width="9.7109375" style="13" customWidth="1"/>
    <col min="4612" max="4612" width="10" style="13" customWidth="1"/>
    <col min="4613" max="4613" width="11.7109375" style="13" customWidth="1"/>
    <col min="4614" max="4615" width="11.85546875" style="13" customWidth="1"/>
    <col min="4616" max="4616" width="15.140625" style="13" customWidth="1"/>
    <col min="4617" max="4617" width="9.140625" style="13"/>
    <col min="4618" max="4618" width="10.85546875" style="13" bestFit="1" customWidth="1"/>
    <col min="4619" max="4864" width="9.140625" style="13"/>
    <col min="4865" max="4865" width="3.5703125" style="13" customWidth="1"/>
    <col min="4866" max="4866" width="50" style="13" customWidth="1"/>
    <col min="4867" max="4867" width="9.7109375" style="13" customWidth="1"/>
    <col min="4868" max="4868" width="10" style="13" customWidth="1"/>
    <col min="4869" max="4869" width="11.7109375" style="13" customWidth="1"/>
    <col min="4870" max="4871" width="11.85546875" style="13" customWidth="1"/>
    <col min="4872" max="4872" width="15.140625" style="13" customWidth="1"/>
    <col min="4873" max="4873" width="9.140625" style="13"/>
    <col min="4874" max="4874" width="10.85546875" style="13" bestFit="1" customWidth="1"/>
    <col min="4875" max="5120" width="9.140625" style="13"/>
    <col min="5121" max="5121" width="3.5703125" style="13" customWidth="1"/>
    <col min="5122" max="5122" width="50" style="13" customWidth="1"/>
    <col min="5123" max="5123" width="9.7109375" style="13" customWidth="1"/>
    <col min="5124" max="5124" width="10" style="13" customWidth="1"/>
    <col min="5125" max="5125" width="11.7109375" style="13" customWidth="1"/>
    <col min="5126" max="5127" width="11.85546875" style="13" customWidth="1"/>
    <col min="5128" max="5128" width="15.140625" style="13" customWidth="1"/>
    <col min="5129" max="5129" width="9.140625" style="13"/>
    <col min="5130" max="5130" width="10.85546875" style="13" bestFit="1" customWidth="1"/>
    <col min="5131" max="5376" width="9.140625" style="13"/>
    <col min="5377" max="5377" width="3.5703125" style="13" customWidth="1"/>
    <col min="5378" max="5378" width="50" style="13" customWidth="1"/>
    <col min="5379" max="5379" width="9.7109375" style="13" customWidth="1"/>
    <col min="5380" max="5380" width="10" style="13" customWidth="1"/>
    <col min="5381" max="5381" width="11.7109375" style="13" customWidth="1"/>
    <col min="5382" max="5383" width="11.85546875" style="13" customWidth="1"/>
    <col min="5384" max="5384" width="15.140625" style="13" customWidth="1"/>
    <col min="5385" max="5385" width="9.140625" style="13"/>
    <col min="5386" max="5386" width="10.85546875" style="13" bestFit="1" customWidth="1"/>
    <col min="5387" max="5632" width="9.140625" style="13"/>
    <col min="5633" max="5633" width="3.5703125" style="13" customWidth="1"/>
    <col min="5634" max="5634" width="50" style="13" customWidth="1"/>
    <col min="5635" max="5635" width="9.7109375" style="13" customWidth="1"/>
    <col min="5636" max="5636" width="10" style="13" customWidth="1"/>
    <col min="5637" max="5637" width="11.7109375" style="13" customWidth="1"/>
    <col min="5638" max="5639" width="11.85546875" style="13" customWidth="1"/>
    <col min="5640" max="5640" width="15.140625" style="13" customWidth="1"/>
    <col min="5641" max="5641" width="9.140625" style="13"/>
    <col min="5642" max="5642" width="10.85546875" style="13" bestFit="1" customWidth="1"/>
    <col min="5643" max="5888" width="9.140625" style="13"/>
    <col min="5889" max="5889" width="3.5703125" style="13" customWidth="1"/>
    <col min="5890" max="5890" width="50" style="13" customWidth="1"/>
    <col min="5891" max="5891" width="9.7109375" style="13" customWidth="1"/>
    <col min="5892" max="5892" width="10" style="13" customWidth="1"/>
    <col min="5893" max="5893" width="11.7109375" style="13" customWidth="1"/>
    <col min="5894" max="5895" width="11.85546875" style="13" customWidth="1"/>
    <col min="5896" max="5896" width="15.140625" style="13" customWidth="1"/>
    <col min="5897" max="5897" width="9.140625" style="13"/>
    <col min="5898" max="5898" width="10.85546875" style="13" bestFit="1" customWidth="1"/>
    <col min="5899" max="6144" width="9.140625" style="13"/>
    <col min="6145" max="6145" width="3.5703125" style="13" customWidth="1"/>
    <col min="6146" max="6146" width="50" style="13" customWidth="1"/>
    <col min="6147" max="6147" width="9.7109375" style="13" customWidth="1"/>
    <col min="6148" max="6148" width="10" style="13" customWidth="1"/>
    <col min="6149" max="6149" width="11.7109375" style="13" customWidth="1"/>
    <col min="6150" max="6151" width="11.85546875" style="13" customWidth="1"/>
    <col min="6152" max="6152" width="15.140625" style="13" customWidth="1"/>
    <col min="6153" max="6153" width="9.140625" style="13"/>
    <col min="6154" max="6154" width="10.85546875" style="13" bestFit="1" customWidth="1"/>
    <col min="6155" max="6400" width="9.140625" style="13"/>
    <col min="6401" max="6401" width="3.5703125" style="13" customWidth="1"/>
    <col min="6402" max="6402" width="50" style="13" customWidth="1"/>
    <col min="6403" max="6403" width="9.7109375" style="13" customWidth="1"/>
    <col min="6404" max="6404" width="10" style="13" customWidth="1"/>
    <col min="6405" max="6405" width="11.7109375" style="13" customWidth="1"/>
    <col min="6406" max="6407" width="11.85546875" style="13" customWidth="1"/>
    <col min="6408" max="6408" width="15.140625" style="13" customWidth="1"/>
    <col min="6409" max="6409" width="9.140625" style="13"/>
    <col min="6410" max="6410" width="10.85546875" style="13" bestFit="1" customWidth="1"/>
    <col min="6411" max="6656" width="9.140625" style="13"/>
    <col min="6657" max="6657" width="3.5703125" style="13" customWidth="1"/>
    <col min="6658" max="6658" width="50" style="13" customWidth="1"/>
    <col min="6659" max="6659" width="9.7109375" style="13" customWidth="1"/>
    <col min="6660" max="6660" width="10" style="13" customWidth="1"/>
    <col min="6661" max="6661" width="11.7109375" style="13" customWidth="1"/>
    <col min="6662" max="6663" width="11.85546875" style="13" customWidth="1"/>
    <col min="6664" max="6664" width="15.140625" style="13" customWidth="1"/>
    <col min="6665" max="6665" width="9.140625" style="13"/>
    <col min="6666" max="6666" width="10.85546875" style="13" bestFit="1" customWidth="1"/>
    <col min="6667" max="6912" width="9.140625" style="13"/>
    <col min="6913" max="6913" width="3.5703125" style="13" customWidth="1"/>
    <col min="6914" max="6914" width="50" style="13" customWidth="1"/>
    <col min="6915" max="6915" width="9.7109375" style="13" customWidth="1"/>
    <col min="6916" max="6916" width="10" style="13" customWidth="1"/>
    <col min="6917" max="6917" width="11.7109375" style="13" customWidth="1"/>
    <col min="6918" max="6919" width="11.85546875" style="13" customWidth="1"/>
    <col min="6920" max="6920" width="15.140625" style="13" customWidth="1"/>
    <col min="6921" max="6921" width="9.140625" style="13"/>
    <col min="6922" max="6922" width="10.85546875" style="13" bestFit="1" customWidth="1"/>
    <col min="6923" max="7168" width="9.140625" style="13"/>
    <col min="7169" max="7169" width="3.5703125" style="13" customWidth="1"/>
    <col min="7170" max="7170" width="50" style="13" customWidth="1"/>
    <col min="7171" max="7171" width="9.7109375" style="13" customWidth="1"/>
    <col min="7172" max="7172" width="10" style="13" customWidth="1"/>
    <col min="7173" max="7173" width="11.7109375" style="13" customWidth="1"/>
    <col min="7174" max="7175" width="11.85546875" style="13" customWidth="1"/>
    <col min="7176" max="7176" width="15.140625" style="13" customWidth="1"/>
    <col min="7177" max="7177" width="9.140625" style="13"/>
    <col min="7178" max="7178" width="10.85546875" style="13" bestFit="1" customWidth="1"/>
    <col min="7179" max="7424" width="9.140625" style="13"/>
    <col min="7425" max="7425" width="3.5703125" style="13" customWidth="1"/>
    <col min="7426" max="7426" width="50" style="13" customWidth="1"/>
    <col min="7427" max="7427" width="9.7109375" style="13" customWidth="1"/>
    <col min="7428" max="7428" width="10" style="13" customWidth="1"/>
    <col min="7429" max="7429" width="11.7109375" style="13" customWidth="1"/>
    <col min="7430" max="7431" width="11.85546875" style="13" customWidth="1"/>
    <col min="7432" max="7432" width="15.140625" style="13" customWidth="1"/>
    <col min="7433" max="7433" width="9.140625" style="13"/>
    <col min="7434" max="7434" width="10.85546875" style="13" bestFit="1" customWidth="1"/>
    <col min="7435" max="7680" width="9.140625" style="13"/>
    <col min="7681" max="7681" width="3.5703125" style="13" customWidth="1"/>
    <col min="7682" max="7682" width="50" style="13" customWidth="1"/>
    <col min="7683" max="7683" width="9.7109375" style="13" customWidth="1"/>
    <col min="7684" max="7684" width="10" style="13" customWidth="1"/>
    <col min="7685" max="7685" width="11.7109375" style="13" customWidth="1"/>
    <col min="7686" max="7687" width="11.85546875" style="13" customWidth="1"/>
    <col min="7688" max="7688" width="15.140625" style="13" customWidth="1"/>
    <col min="7689" max="7689" width="9.140625" style="13"/>
    <col min="7690" max="7690" width="10.85546875" style="13" bestFit="1" customWidth="1"/>
    <col min="7691" max="7936" width="9.140625" style="13"/>
    <col min="7937" max="7937" width="3.5703125" style="13" customWidth="1"/>
    <col min="7938" max="7938" width="50" style="13" customWidth="1"/>
    <col min="7939" max="7939" width="9.7109375" style="13" customWidth="1"/>
    <col min="7940" max="7940" width="10" style="13" customWidth="1"/>
    <col min="7941" max="7941" width="11.7109375" style="13" customWidth="1"/>
    <col min="7942" max="7943" width="11.85546875" style="13" customWidth="1"/>
    <col min="7944" max="7944" width="15.140625" style="13" customWidth="1"/>
    <col min="7945" max="7945" width="9.140625" style="13"/>
    <col min="7946" max="7946" width="10.85546875" style="13" bestFit="1" customWidth="1"/>
    <col min="7947" max="8192" width="9.140625" style="13"/>
    <col min="8193" max="8193" width="3.5703125" style="13" customWidth="1"/>
    <col min="8194" max="8194" width="50" style="13" customWidth="1"/>
    <col min="8195" max="8195" width="9.7109375" style="13" customWidth="1"/>
    <col min="8196" max="8196" width="10" style="13" customWidth="1"/>
    <col min="8197" max="8197" width="11.7109375" style="13" customWidth="1"/>
    <col min="8198" max="8199" width="11.85546875" style="13" customWidth="1"/>
    <col min="8200" max="8200" width="15.140625" style="13" customWidth="1"/>
    <col min="8201" max="8201" width="9.140625" style="13"/>
    <col min="8202" max="8202" width="10.85546875" style="13" bestFit="1" customWidth="1"/>
    <col min="8203" max="8448" width="9.140625" style="13"/>
    <col min="8449" max="8449" width="3.5703125" style="13" customWidth="1"/>
    <col min="8450" max="8450" width="50" style="13" customWidth="1"/>
    <col min="8451" max="8451" width="9.7109375" style="13" customWidth="1"/>
    <col min="8452" max="8452" width="10" style="13" customWidth="1"/>
    <col min="8453" max="8453" width="11.7109375" style="13" customWidth="1"/>
    <col min="8454" max="8455" width="11.85546875" style="13" customWidth="1"/>
    <col min="8456" max="8456" width="15.140625" style="13" customWidth="1"/>
    <col min="8457" max="8457" width="9.140625" style="13"/>
    <col min="8458" max="8458" width="10.85546875" style="13" bestFit="1" customWidth="1"/>
    <col min="8459" max="8704" width="9.140625" style="13"/>
    <col min="8705" max="8705" width="3.5703125" style="13" customWidth="1"/>
    <col min="8706" max="8706" width="50" style="13" customWidth="1"/>
    <col min="8707" max="8707" width="9.7109375" style="13" customWidth="1"/>
    <col min="8708" max="8708" width="10" style="13" customWidth="1"/>
    <col min="8709" max="8709" width="11.7109375" style="13" customWidth="1"/>
    <col min="8710" max="8711" width="11.85546875" style="13" customWidth="1"/>
    <col min="8712" max="8712" width="15.140625" style="13" customWidth="1"/>
    <col min="8713" max="8713" width="9.140625" style="13"/>
    <col min="8714" max="8714" width="10.85546875" style="13" bestFit="1" customWidth="1"/>
    <col min="8715" max="8960" width="9.140625" style="13"/>
    <col min="8961" max="8961" width="3.5703125" style="13" customWidth="1"/>
    <col min="8962" max="8962" width="50" style="13" customWidth="1"/>
    <col min="8963" max="8963" width="9.7109375" style="13" customWidth="1"/>
    <col min="8964" max="8964" width="10" style="13" customWidth="1"/>
    <col min="8965" max="8965" width="11.7109375" style="13" customWidth="1"/>
    <col min="8966" max="8967" width="11.85546875" style="13" customWidth="1"/>
    <col min="8968" max="8968" width="15.140625" style="13" customWidth="1"/>
    <col min="8969" max="8969" width="9.140625" style="13"/>
    <col min="8970" max="8970" width="10.85546875" style="13" bestFit="1" customWidth="1"/>
    <col min="8971" max="9216" width="9.140625" style="13"/>
    <col min="9217" max="9217" width="3.5703125" style="13" customWidth="1"/>
    <col min="9218" max="9218" width="50" style="13" customWidth="1"/>
    <col min="9219" max="9219" width="9.7109375" style="13" customWidth="1"/>
    <col min="9220" max="9220" width="10" style="13" customWidth="1"/>
    <col min="9221" max="9221" width="11.7109375" style="13" customWidth="1"/>
    <col min="9222" max="9223" width="11.85546875" style="13" customWidth="1"/>
    <col min="9224" max="9224" width="15.140625" style="13" customWidth="1"/>
    <col min="9225" max="9225" width="9.140625" style="13"/>
    <col min="9226" max="9226" width="10.85546875" style="13" bestFit="1" customWidth="1"/>
    <col min="9227" max="9472" width="9.140625" style="13"/>
    <col min="9473" max="9473" width="3.5703125" style="13" customWidth="1"/>
    <col min="9474" max="9474" width="50" style="13" customWidth="1"/>
    <col min="9475" max="9475" width="9.7109375" style="13" customWidth="1"/>
    <col min="9476" max="9476" width="10" style="13" customWidth="1"/>
    <col min="9477" max="9477" width="11.7109375" style="13" customWidth="1"/>
    <col min="9478" max="9479" width="11.85546875" style="13" customWidth="1"/>
    <col min="9480" max="9480" width="15.140625" style="13" customWidth="1"/>
    <col min="9481" max="9481" width="9.140625" style="13"/>
    <col min="9482" max="9482" width="10.85546875" style="13" bestFit="1" customWidth="1"/>
    <col min="9483" max="9728" width="9.140625" style="13"/>
    <col min="9729" max="9729" width="3.5703125" style="13" customWidth="1"/>
    <col min="9730" max="9730" width="50" style="13" customWidth="1"/>
    <col min="9731" max="9731" width="9.7109375" style="13" customWidth="1"/>
    <col min="9732" max="9732" width="10" style="13" customWidth="1"/>
    <col min="9733" max="9733" width="11.7109375" style="13" customWidth="1"/>
    <col min="9734" max="9735" width="11.85546875" style="13" customWidth="1"/>
    <col min="9736" max="9736" width="15.140625" style="13" customWidth="1"/>
    <col min="9737" max="9737" width="9.140625" style="13"/>
    <col min="9738" max="9738" width="10.85546875" style="13" bestFit="1" customWidth="1"/>
    <col min="9739" max="9984" width="9.140625" style="13"/>
    <col min="9985" max="9985" width="3.5703125" style="13" customWidth="1"/>
    <col min="9986" max="9986" width="50" style="13" customWidth="1"/>
    <col min="9987" max="9987" width="9.7109375" style="13" customWidth="1"/>
    <col min="9988" max="9988" width="10" style="13" customWidth="1"/>
    <col min="9989" max="9989" width="11.7109375" style="13" customWidth="1"/>
    <col min="9990" max="9991" width="11.85546875" style="13" customWidth="1"/>
    <col min="9992" max="9992" width="15.140625" style="13" customWidth="1"/>
    <col min="9993" max="9993" width="9.140625" style="13"/>
    <col min="9994" max="9994" width="10.85546875" style="13" bestFit="1" customWidth="1"/>
    <col min="9995" max="10240" width="9.140625" style="13"/>
    <col min="10241" max="10241" width="3.5703125" style="13" customWidth="1"/>
    <col min="10242" max="10242" width="50" style="13" customWidth="1"/>
    <col min="10243" max="10243" width="9.7109375" style="13" customWidth="1"/>
    <col min="10244" max="10244" width="10" style="13" customWidth="1"/>
    <col min="10245" max="10245" width="11.7109375" style="13" customWidth="1"/>
    <col min="10246" max="10247" width="11.85546875" style="13" customWidth="1"/>
    <col min="10248" max="10248" width="15.140625" style="13" customWidth="1"/>
    <col min="10249" max="10249" width="9.140625" style="13"/>
    <col min="10250" max="10250" width="10.85546875" style="13" bestFit="1" customWidth="1"/>
    <col min="10251" max="10496" width="9.140625" style="13"/>
    <col min="10497" max="10497" width="3.5703125" style="13" customWidth="1"/>
    <col min="10498" max="10498" width="50" style="13" customWidth="1"/>
    <col min="10499" max="10499" width="9.7109375" style="13" customWidth="1"/>
    <col min="10500" max="10500" width="10" style="13" customWidth="1"/>
    <col min="10501" max="10501" width="11.7109375" style="13" customWidth="1"/>
    <col min="10502" max="10503" width="11.85546875" style="13" customWidth="1"/>
    <col min="10504" max="10504" width="15.140625" style="13" customWidth="1"/>
    <col min="10505" max="10505" width="9.140625" style="13"/>
    <col min="10506" max="10506" width="10.85546875" style="13" bestFit="1" customWidth="1"/>
    <col min="10507" max="10752" width="9.140625" style="13"/>
    <col min="10753" max="10753" width="3.5703125" style="13" customWidth="1"/>
    <col min="10754" max="10754" width="50" style="13" customWidth="1"/>
    <col min="10755" max="10755" width="9.7109375" style="13" customWidth="1"/>
    <col min="10756" max="10756" width="10" style="13" customWidth="1"/>
    <col min="10757" max="10757" width="11.7109375" style="13" customWidth="1"/>
    <col min="10758" max="10759" width="11.85546875" style="13" customWidth="1"/>
    <col min="10760" max="10760" width="15.140625" style="13" customWidth="1"/>
    <col min="10761" max="10761" width="9.140625" style="13"/>
    <col min="10762" max="10762" width="10.85546875" style="13" bestFit="1" customWidth="1"/>
    <col min="10763" max="11008" width="9.140625" style="13"/>
    <col min="11009" max="11009" width="3.5703125" style="13" customWidth="1"/>
    <col min="11010" max="11010" width="50" style="13" customWidth="1"/>
    <col min="11011" max="11011" width="9.7109375" style="13" customWidth="1"/>
    <col min="11012" max="11012" width="10" style="13" customWidth="1"/>
    <col min="11013" max="11013" width="11.7109375" style="13" customWidth="1"/>
    <col min="11014" max="11015" width="11.85546875" style="13" customWidth="1"/>
    <col min="11016" max="11016" width="15.140625" style="13" customWidth="1"/>
    <col min="11017" max="11017" width="9.140625" style="13"/>
    <col min="11018" max="11018" width="10.85546875" style="13" bestFit="1" customWidth="1"/>
    <col min="11019" max="11264" width="9.140625" style="13"/>
    <col min="11265" max="11265" width="3.5703125" style="13" customWidth="1"/>
    <col min="11266" max="11266" width="50" style="13" customWidth="1"/>
    <col min="11267" max="11267" width="9.7109375" style="13" customWidth="1"/>
    <col min="11268" max="11268" width="10" style="13" customWidth="1"/>
    <col min="11269" max="11269" width="11.7109375" style="13" customWidth="1"/>
    <col min="11270" max="11271" width="11.85546875" style="13" customWidth="1"/>
    <col min="11272" max="11272" width="15.140625" style="13" customWidth="1"/>
    <col min="11273" max="11273" width="9.140625" style="13"/>
    <col min="11274" max="11274" width="10.85546875" style="13" bestFit="1" customWidth="1"/>
    <col min="11275" max="11520" width="9.140625" style="13"/>
    <col min="11521" max="11521" width="3.5703125" style="13" customWidth="1"/>
    <col min="11522" max="11522" width="50" style="13" customWidth="1"/>
    <col min="11523" max="11523" width="9.7109375" style="13" customWidth="1"/>
    <col min="11524" max="11524" width="10" style="13" customWidth="1"/>
    <col min="11525" max="11525" width="11.7109375" style="13" customWidth="1"/>
    <col min="11526" max="11527" width="11.85546875" style="13" customWidth="1"/>
    <col min="11528" max="11528" width="15.140625" style="13" customWidth="1"/>
    <col min="11529" max="11529" width="9.140625" style="13"/>
    <col min="11530" max="11530" width="10.85546875" style="13" bestFit="1" customWidth="1"/>
    <col min="11531" max="11776" width="9.140625" style="13"/>
    <col min="11777" max="11777" width="3.5703125" style="13" customWidth="1"/>
    <col min="11778" max="11778" width="50" style="13" customWidth="1"/>
    <col min="11779" max="11779" width="9.7109375" style="13" customWidth="1"/>
    <col min="11780" max="11780" width="10" style="13" customWidth="1"/>
    <col min="11781" max="11781" width="11.7109375" style="13" customWidth="1"/>
    <col min="11782" max="11783" width="11.85546875" style="13" customWidth="1"/>
    <col min="11784" max="11784" width="15.140625" style="13" customWidth="1"/>
    <col min="11785" max="11785" width="9.140625" style="13"/>
    <col min="11786" max="11786" width="10.85546875" style="13" bestFit="1" customWidth="1"/>
    <col min="11787" max="12032" width="9.140625" style="13"/>
    <col min="12033" max="12033" width="3.5703125" style="13" customWidth="1"/>
    <col min="12034" max="12034" width="50" style="13" customWidth="1"/>
    <col min="12035" max="12035" width="9.7109375" style="13" customWidth="1"/>
    <col min="12036" max="12036" width="10" style="13" customWidth="1"/>
    <col min="12037" max="12037" width="11.7109375" style="13" customWidth="1"/>
    <col min="12038" max="12039" width="11.85546875" style="13" customWidth="1"/>
    <col min="12040" max="12040" width="15.140625" style="13" customWidth="1"/>
    <col min="12041" max="12041" width="9.140625" style="13"/>
    <col min="12042" max="12042" width="10.85546875" style="13" bestFit="1" customWidth="1"/>
    <col min="12043" max="12288" width="9.140625" style="13"/>
    <col min="12289" max="12289" width="3.5703125" style="13" customWidth="1"/>
    <col min="12290" max="12290" width="50" style="13" customWidth="1"/>
    <col min="12291" max="12291" width="9.7109375" style="13" customWidth="1"/>
    <col min="12292" max="12292" width="10" style="13" customWidth="1"/>
    <col min="12293" max="12293" width="11.7109375" style="13" customWidth="1"/>
    <col min="12294" max="12295" width="11.85546875" style="13" customWidth="1"/>
    <col min="12296" max="12296" width="15.140625" style="13" customWidth="1"/>
    <col min="12297" max="12297" width="9.140625" style="13"/>
    <col min="12298" max="12298" width="10.85546875" style="13" bestFit="1" customWidth="1"/>
    <col min="12299" max="12544" width="9.140625" style="13"/>
    <col min="12545" max="12545" width="3.5703125" style="13" customWidth="1"/>
    <col min="12546" max="12546" width="50" style="13" customWidth="1"/>
    <col min="12547" max="12547" width="9.7109375" style="13" customWidth="1"/>
    <col min="12548" max="12548" width="10" style="13" customWidth="1"/>
    <col min="12549" max="12549" width="11.7109375" style="13" customWidth="1"/>
    <col min="12550" max="12551" width="11.85546875" style="13" customWidth="1"/>
    <col min="12552" max="12552" width="15.140625" style="13" customWidth="1"/>
    <col min="12553" max="12553" width="9.140625" style="13"/>
    <col min="12554" max="12554" width="10.85546875" style="13" bestFit="1" customWidth="1"/>
    <col min="12555" max="12800" width="9.140625" style="13"/>
    <col min="12801" max="12801" width="3.5703125" style="13" customWidth="1"/>
    <col min="12802" max="12802" width="50" style="13" customWidth="1"/>
    <col min="12803" max="12803" width="9.7109375" style="13" customWidth="1"/>
    <col min="12804" max="12804" width="10" style="13" customWidth="1"/>
    <col min="12805" max="12805" width="11.7109375" style="13" customWidth="1"/>
    <col min="12806" max="12807" width="11.85546875" style="13" customWidth="1"/>
    <col min="12808" max="12808" width="15.140625" style="13" customWidth="1"/>
    <col min="12809" max="12809" width="9.140625" style="13"/>
    <col min="12810" max="12810" width="10.85546875" style="13" bestFit="1" customWidth="1"/>
    <col min="12811" max="13056" width="9.140625" style="13"/>
    <col min="13057" max="13057" width="3.5703125" style="13" customWidth="1"/>
    <col min="13058" max="13058" width="50" style="13" customWidth="1"/>
    <col min="13059" max="13059" width="9.7109375" style="13" customWidth="1"/>
    <col min="13060" max="13060" width="10" style="13" customWidth="1"/>
    <col min="13061" max="13061" width="11.7109375" style="13" customWidth="1"/>
    <col min="13062" max="13063" width="11.85546875" style="13" customWidth="1"/>
    <col min="13064" max="13064" width="15.140625" style="13" customWidth="1"/>
    <col min="13065" max="13065" width="9.140625" style="13"/>
    <col min="13066" max="13066" width="10.85546875" style="13" bestFit="1" customWidth="1"/>
    <col min="13067" max="13312" width="9.140625" style="13"/>
    <col min="13313" max="13313" width="3.5703125" style="13" customWidth="1"/>
    <col min="13314" max="13314" width="50" style="13" customWidth="1"/>
    <col min="13315" max="13315" width="9.7109375" style="13" customWidth="1"/>
    <col min="13316" max="13316" width="10" style="13" customWidth="1"/>
    <col min="13317" max="13317" width="11.7109375" style="13" customWidth="1"/>
    <col min="13318" max="13319" width="11.85546875" style="13" customWidth="1"/>
    <col min="13320" max="13320" width="15.140625" style="13" customWidth="1"/>
    <col min="13321" max="13321" width="9.140625" style="13"/>
    <col min="13322" max="13322" width="10.85546875" style="13" bestFit="1" customWidth="1"/>
    <col min="13323" max="13568" width="9.140625" style="13"/>
    <col min="13569" max="13569" width="3.5703125" style="13" customWidth="1"/>
    <col min="13570" max="13570" width="50" style="13" customWidth="1"/>
    <col min="13571" max="13571" width="9.7109375" style="13" customWidth="1"/>
    <col min="13572" max="13572" width="10" style="13" customWidth="1"/>
    <col min="13573" max="13573" width="11.7109375" style="13" customWidth="1"/>
    <col min="13574" max="13575" width="11.85546875" style="13" customWidth="1"/>
    <col min="13576" max="13576" width="15.140625" style="13" customWidth="1"/>
    <col min="13577" max="13577" width="9.140625" style="13"/>
    <col min="13578" max="13578" width="10.85546875" style="13" bestFit="1" customWidth="1"/>
    <col min="13579" max="13824" width="9.140625" style="13"/>
    <col min="13825" max="13825" width="3.5703125" style="13" customWidth="1"/>
    <col min="13826" max="13826" width="50" style="13" customWidth="1"/>
    <col min="13827" max="13827" width="9.7109375" style="13" customWidth="1"/>
    <col min="13828" max="13828" width="10" style="13" customWidth="1"/>
    <col min="13829" max="13829" width="11.7109375" style="13" customWidth="1"/>
    <col min="13830" max="13831" width="11.85546875" style="13" customWidth="1"/>
    <col min="13832" max="13832" width="15.140625" style="13" customWidth="1"/>
    <col min="13833" max="13833" width="9.140625" style="13"/>
    <col min="13834" max="13834" width="10.85546875" style="13" bestFit="1" customWidth="1"/>
    <col min="13835" max="14080" width="9.140625" style="13"/>
    <col min="14081" max="14081" width="3.5703125" style="13" customWidth="1"/>
    <col min="14082" max="14082" width="50" style="13" customWidth="1"/>
    <col min="14083" max="14083" width="9.7109375" style="13" customWidth="1"/>
    <col min="14084" max="14084" width="10" style="13" customWidth="1"/>
    <col min="14085" max="14085" width="11.7109375" style="13" customWidth="1"/>
    <col min="14086" max="14087" width="11.85546875" style="13" customWidth="1"/>
    <col min="14088" max="14088" width="15.140625" style="13" customWidth="1"/>
    <col min="14089" max="14089" width="9.140625" style="13"/>
    <col min="14090" max="14090" width="10.85546875" style="13" bestFit="1" customWidth="1"/>
    <col min="14091" max="14336" width="9.140625" style="13"/>
    <col min="14337" max="14337" width="3.5703125" style="13" customWidth="1"/>
    <col min="14338" max="14338" width="50" style="13" customWidth="1"/>
    <col min="14339" max="14339" width="9.7109375" style="13" customWidth="1"/>
    <col min="14340" max="14340" width="10" style="13" customWidth="1"/>
    <col min="14341" max="14341" width="11.7109375" style="13" customWidth="1"/>
    <col min="14342" max="14343" width="11.85546875" style="13" customWidth="1"/>
    <col min="14344" max="14344" width="15.140625" style="13" customWidth="1"/>
    <col min="14345" max="14345" width="9.140625" style="13"/>
    <col min="14346" max="14346" width="10.85546875" style="13" bestFit="1" customWidth="1"/>
    <col min="14347" max="14592" width="9.140625" style="13"/>
    <col min="14593" max="14593" width="3.5703125" style="13" customWidth="1"/>
    <col min="14594" max="14594" width="50" style="13" customWidth="1"/>
    <col min="14595" max="14595" width="9.7109375" style="13" customWidth="1"/>
    <col min="14596" max="14596" width="10" style="13" customWidth="1"/>
    <col min="14597" max="14597" width="11.7109375" style="13" customWidth="1"/>
    <col min="14598" max="14599" width="11.85546875" style="13" customWidth="1"/>
    <col min="14600" max="14600" width="15.140625" style="13" customWidth="1"/>
    <col min="14601" max="14601" width="9.140625" style="13"/>
    <col min="14602" max="14602" width="10.85546875" style="13" bestFit="1" customWidth="1"/>
    <col min="14603" max="14848" width="9.140625" style="13"/>
    <col min="14849" max="14849" width="3.5703125" style="13" customWidth="1"/>
    <col min="14850" max="14850" width="50" style="13" customWidth="1"/>
    <col min="14851" max="14851" width="9.7109375" style="13" customWidth="1"/>
    <col min="14852" max="14852" width="10" style="13" customWidth="1"/>
    <col min="14853" max="14853" width="11.7109375" style="13" customWidth="1"/>
    <col min="14854" max="14855" width="11.85546875" style="13" customWidth="1"/>
    <col min="14856" max="14856" width="15.140625" style="13" customWidth="1"/>
    <col min="14857" max="14857" width="9.140625" style="13"/>
    <col min="14858" max="14858" width="10.85546875" style="13" bestFit="1" customWidth="1"/>
    <col min="14859" max="15104" width="9.140625" style="13"/>
    <col min="15105" max="15105" width="3.5703125" style="13" customWidth="1"/>
    <col min="15106" max="15106" width="50" style="13" customWidth="1"/>
    <col min="15107" max="15107" width="9.7109375" style="13" customWidth="1"/>
    <col min="15108" max="15108" width="10" style="13" customWidth="1"/>
    <col min="15109" max="15109" width="11.7109375" style="13" customWidth="1"/>
    <col min="15110" max="15111" width="11.85546875" style="13" customWidth="1"/>
    <col min="15112" max="15112" width="15.140625" style="13" customWidth="1"/>
    <col min="15113" max="15113" width="9.140625" style="13"/>
    <col min="15114" max="15114" width="10.85546875" style="13" bestFit="1" customWidth="1"/>
    <col min="15115" max="15360" width="9.140625" style="13"/>
    <col min="15361" max="15361" width="3.5703125" style="13" customWidth="1"/>
    <col min="15362" max="15362" width="50" style="13" customWidth="1"/>
    <col min="15363" max="15363" width="9.7109375" style="13" customWidth="1"/>
    <col min="15364" max="15364" width="10" style="13" customWidth="1"/>
    <col min="15365" max="15365" width="11.7109375" style="13" customWidth="1"/>
    <col min="15366" max="15367" width="11.85546875" style="13" customWidth="1"/>
    <col min="15368" max="15368" width="15.140625" style="13" customWidth="1"/>
    <col min="15369" max="15369" width="9.140625" style="13"/>
    <col min="15370" max="15370" width="10.85546875" style="13" bestFit="1" customWidth="1"/>
    <col min="15371" max="15616" width="9.140625" style="13"/>
    <col min="15617" max="15617" width="3.5703125" style="13" customWidth="1"/>
    <col min="15618" max="15618" width="50" style="13" customWidth="1"/>
    <col min="15619" max="15619" width="9.7109375" style="13" customWidth="1"/>
    <col min="15620" max="15620" width="10" style="13" customWidth="1"/>
    <col min="15621" max="15621" width="11.7109375" style="13" customWidth="1"/>
    <col min="15622" max="15623" width="11.85546875" style="13" customWidth="1"/>
    <col min="15624" max="15624" width="15.140625" style="13" customWidth="1"/>
    <col min="15625" max="15625" width="9.140625" style="13"/>
    <col min="15626" max="15626" width="10.85546875" style="13" bestFit="1" customWidth="1"/>
    <col min="15627" max="15872" width="9.140625" style="13"/>
    <col min="15873" max="15873" width="3.5703125" style="13" customWidth="1"/>
    <col min="15874" max="15874" width="50" style="13" customWidth="1"/>
    <col min="15875" max="15875" width="9.7109375" style="13" customWidth="1"/>
    <col min="15876" max="15876" width="10" style="13" customWidth="1"/>
    <col min="15877" max="15877" width="11.7109375" style="13" customWidth="1"/>
    <col min="15878" max="15879" width="11.85546875" style="13" customWidth="1"/>
    <col min="15880" max="15880" width="15.140625" style="13" customWidth="1"/>
    <col min="15881" max="15881" width="9.140625" style="13"/>
    <col min="15882" max="15882" width="10.85546875" style="13" bestFit="1" customWidth="1"/>
    <col min="15883" max="16128" width="9.140625" style="13"/>
    <col min="16129" max="16129" width="3.5703125" style="13" customWidth="1"/>
    <col min="16130" max="16130" width="50" style="13" customWidth="1"/>
    <col min="16131" max="16131" width="9.7109375" style="13" customWidth="1"/>
    <col min="16132" max="16132" width="10" style="13" customWidth="1"/>
    <col min="16133" max="16133" width="11.7109375" style="13" customWidth="1"/>
    <col min="16134" max="16135" width="11.85546875" style="13" customWidth="1"/>
    <col min="16136" max="16136" width="15.140625" style="13" customWidth="1"/>
    <col min="16137" max="16137" width="9.140625" style="13"/>
    <col min="16138" max="16138" width="10.85546875" style="13" bestFit="1" customWidth="1"/>
    <col min="16139" max="16384" width="9.140625" style="13"/>
  </cols>
  <sheetData>
    <row r="1" spans="1:12" ht="9.75" customHeight="1">
      <c r="A1" s="9"/>
      <c r="B1" s="10"/>
      <c r="C1" s="10"/>
      <c r="D1" s="10"/>
      <c r="E1" s="10"/>
      <c r="F1" s="10"/>
      <c r="G1" s="10"/>
      <c r="H1" s="11"/>
    </row>
    <row r="2" spans="1:12" ht="15" customHeight="1">
      <c r="A2" s="552" t="s">
        <v>561</v>
      </c>
      <c r="B2" s="552"/>
      <c r="C2" s="552"/>
      <c r="D2" s="552"/>
      <c r="E2" s="552"/>
      <c r="F2" s="552"/>
      <c r="G2" s="552"/>
      <c r="H2" s="552"/>
    </row>
    <row r="3" spans="1:12">
      <c r="A3" s="9"/>
      <c r="B3" s="10"/>
      <c r="C3" s="10"/>
      <c r="D3" s="14"/>
      <c r="E3" s="14"/>
      <c r="F3" s="10"/>
      <c r="G3" s="10"/>
      <c r="H3" s="11"/>
    </row>
    <row r="4" spans="1:12" ht="12.75" customHeight="1">
      <c r="A4" s="554" t="s">
        <v>107</v>
      </c>
      <c r="B4" s="554"/>
      <c r="C4" s="554"/>
      <c r="D4" s="554"/>
      <c r="E4" s="554"/>
      <c r="F4" s="554"/>
      <c r="G4" s="554"/>
      <c r="H4" s="554"/>
    </row>
    <row r="5" spans="1:12" ht="12.75" customHeight="1">
      <c r="A5" s="554" t="s">
        <v>108</v>
      </c>
      <c r="B5" s="554"/>
      <c r="C5" s="554"/>
      <c r="D5" s="554"/>
      <c r="E5" s="554"/>
      <c r="F5" s="554"/>
      <c r="G5" s="554"/>
      <c r="H5" s="554"/>
    </row>
    <row r="6" spans="1:12" ht="31.5" customHeight="1">
      <c r="A6" s="555" t="s">
        <v>109</v>
      </c>
      <c r="B6" s="555"/>
      <c r="C6" s="555"/>
      <c r="D6" s="555"/>
      <c r="E6" s="555"/>
      <c r="F6" s="555"/>
      <c r="G6" s="555"/>
      <c r="H6" s="555"/>
    </row>
    <row r="7" spans="1:12">
      <c r="A7" s="9"/>
      <c r="B7" s="10"/>
      <c r="C7" s="10"/>
      <c r="D7" s="15"/>
      <c r="E7" s="14"/>
      <c r="F7" s="10"/>
      <c r="G7" s="10"/>
      <c r="H7" s="11"/>
    </row>
    <row r="8" spans="1:12">
      <c r="A8" s="551" t="s">
        <v>110</v>
      </c>
      <c r="B8" s="551"/>
      <c r="C8" s="551"/>
      <c r="D8" s="551"/>
      <c r="E8" s="551"/>
      <c r="F8" s="551"/>
      <c r="G8" s="551"/>
      <c r="H8" s="551"/>
    </row>
    <row r="9" spans="1:12">
      <c r="A9" s="16"/>
      <c r="B9" s="16"/>
      <c r="C9" s="16"/>
      <c r="D9" s="16"/>
      <c r="E9" s="16"/>
      <c r="F9" s="16"/>
      <c r="G9" s="16"/>
      <c r="H9" s="17"/>
    </row>
    <row r="10" spans="1:12" ht="45" customHeight="1">
      <c r="A10" s="18" t="s">
        <v>111</v>
      </c>
      <c r="B10" s="19" t="s">
        <v>112</v>
      </c>
      <c r="C10" s="20" t="s">
        <v>113</v>
      </c>
      <c r="D10" s="20" t="s">
        <v>114</v>
      </c>
      <c r="E10" s="20" t="s">
        <v>115</v>
      </c>
      <c r="F10" s="20" t="s">
        <v>116</v>
      </c>
      <c r="G10" s="20" t="s">
        <v>117</v>
      </c>
      <c r="H10" s="21" t="s">
        <v>118</v>
      </c>
      <c r="J10" s="362" t="s">
        <v>562</v>
      </c>
      <c r="K10" s="378" t="s">
        <v>563</v>
      </c>
    </row>
    <row r="11" spans="1:12">
      <c r="A11" s="22">
        <v>1</v>
      </c>
      <c r="B11" s="22">
        <v>2</v>
      </c>
      <c r="C11" s="22">
        <v>3</v>
      </c>
      <c r="D11" s="23">
        <v>4</v>
      </c>
      <c r="E11" s="22">
        <v>5</v>
      </c>
      <c r="F11" s="22">
        <v>6</v>
      </c>
      <c r="G11" s="22">
        <v>7</v>
      </c>
      <c r="H11" s="24">
        <v>8</v>
      </c>
      <c r="J11" s="363"/>
      <c r="K11" s="379"/>
    </row>
    <row r="12" spans="1:12" ht="25.5" hidden="1">
      <c r="A12" s="556">
        <v>1</v>
      </c>
      <c r="B12" s="25" t="s">
        <v>119</v>
      </c>
      <c r="C12" s="25"/>
      <c r="D12" s="19">
        <v>21101</v>
      </c>
      <c r="E12" s="26" t="s">
        <v>120</v>
      </c>
      <c r="F12" s="27"/>
      <c r="G12" s="27"/>
      <c r="H12" s="28"/>
      <c r="J12" s="363"/>
      <c r="K12" s="379"/>
    </row>
    <row r="13" spans="1:12" hidden="1">
      <c r="A13" s="556"/>
      <c r="B13" s="29"/>
      <c r="C13" s="29"/>
      <c r="D13" s="22"/>
      <c r="E13" s="30"/>
      <c r="F13" s="31"/>
      <c r="G13" s="27"/>
      <c r="H13" s="28"/>
      <c r="J13" s="363"/>
      <c r="K13" s="379"/>
    </row>
    <row r="14" spans="1:12" ht="21" customHeight="1">
      <c r="A14" s="550">
        <v>1</v>
      </c>
      <c r="B14" s="227" t="s">
        <v>121</v>
      </c>
      <c r="C14" s="20">
        <v>111</v>
      </c>
      <c r="D14" s="19">
        <v>211020</v>
      </c>
      <c r="E14" s="19" t="s">
        <v>120</v>
      </c>
      <c r="F14" s="21">
        <f>H14/G14</f>
        <v>305947.16666666669</v>
      </c>
      <c r="G14" s="33">
        <v>12</v>
      </c>
      <c r="H14" s="28">
        <v>3671366</v>
      </c>
      <c r="J14" s="363"/>
      <c r="K14" s="379"/>
    </row>
    <row r="15" spans="1:12">
      <c r="A15" s="550"/>
      <c r="B15" s="34" t="s">
        <v>122</v>
      </c>
      <c r="C15" s="34"/>
      <c r="D15" s="35"/>
      <c r="E15" s="35"/>
      <c r="F15" s="36"/>
      <c r="G15" s="37"/>
      <c r="H15" s="38">
        <f>H14</f>
        <v>3671366</v>
      </c>
      <c r="J15" s="363"/>
      <c r="K15" s="379"/>
      <c r="L15" s="40"/>
    </row>
    <row r="16" spans="1:12">
      <c r="A16" s="9"/>
      <c r="B16" s="10"/>
      <c r="C16" s="10"/>
      <c r="D16" s="15"/>
      <c r="E16" s="14"/>
      <c r="F16" s="10"/>
      <c r="G16" s="10"/>
      <c r="H16" s="11"/>
      <c r="J16" s="363"/>
      <c r="K16" s="379"/>
    </row>
    <row r="17" spans="1:11">
      <c r="A17" s="551" t="s">
        <v>123</v>
      </c>
      <c r="B17" s="551"/>
      <c r="C17" s="551"/>
      <c r="D17" s="551"/>
      <c r="E17" s="551"/>
      <c r="F17" s="551"/>
      <c r="G17" s="551"/>
      <c r="H17" s="551"/>
      <c r="J17" s="363"/>
      <c r="K17" s="374"/>
    </row>
    <row r="18" spans="1:11">
      <c r="A18" s="16"/>
      <c r="B18" s="16"/>
      <c r="C18" s="16"/>
      <c r="D18" s="16"/>
      <c r="E18" s="16"/>
      <c r="F18" s="16"/>
      <c r="G18" s="16"/>
      <c r="H18" s="17"/>
      <c r="J18" s="363"/>
      <c r="K18" s="374"/>
    </row>
    <row r="19" spans="1:11" ht="42.75" customHeight="1">
      <c r="A19" s="18" t="s">
        <v>124</v>
      </c>
      <c r="B19" s="19" t="s">
        <v>112</v>
      </c>
      <c r="C19" s="20" t="s">
        <v>113</v>
      </c>
      <c r="D19" s="20" t="s">
        <v>114</v>
      </c>
      <c r="E19" s="20" t="s">
        <v>115</v>
      </c>
      <c r="F19" s="20" t="s">
        <v>117</v>
      </c>
      <c r="G19" s="20" t="s">
        <v>125</v>
      </c>
      <c r="H19" s="21" t="s">
        <v>126</v>
      </c>
      <c r="J19" s="363"/>
      <c r="K19" s="374"/>
    </row>
    <row r="20" spans="1:11">
      <c r="A20" s="22">
        <v>1</v>
      </c>
      <c r="B20" s="22">
        <v>2</v>
      </c>
      <c r="C20" s="22">
        <v>3</v>
      </c>
      <c r="D20" s="22">
        <v>4</v>
      </c>
      <c r="E20" s="22">
        <v>5</v>
      </c>
      <c r="F20" s="22">
        <v>6</v>
      </c>
      <c r="G20" s="22">
        <v>7</v>
      </c>
      <c r="H20" s="24">
        <v>8</v>
      </c>
      <c r="J20" s="363"/>
      <c r="K20" s="374"/>
    </row>
    <row r="21" spans="1:11">
      <c r="A21" s="41" t="s">
        <v>127</v>
      </c>
      <c r="B21" s="336" t="s">
        <v>128</v>
      </c>
      <c r="C21" s="18">
        <v>119</v>
      </c>
      <c r="D21" s="43">
        <v>213000</v>
      </c>
      <c r="E21" s="19" t="s">
        <v>129</v>
      </c>
      <c r="F21" s="44">
        <v>12</v>
      </c>
      <c r="G21" s="45">
        <f>H21/F21</f>
        <v>92395.916666666672</v>
      </c>
      <c r="H21" s="28">
        <v>1108751</v>
      </c>
      <c r="J21" s="363"/>
      <c r="K21" s="379"/>
    </row>
    <row r="22" spans="1:11">
      <c r="A22" s="35"/>
      <c r="B22" s="34" t="s">
        <v>122</v>
      </c>
      <c r="C22" s="34"/>
      <c r="D22" s="35"/>
      <c r="E22" s="46"/>
      <c r="F22" s="47"/>
      <c r="G22" s="47"/>
      <c r="H22" s="38">
        <f>H21</f>
        <v>1108751</v>
      </c>
      <c r="J22" s="363"/>
      <c r="K22" s="379"/>
    </row>
    <row r="23" spans="1:11" ht="8.25" customHeight="1">
      <c r="A23" s="9"/>
      <c r="B23" s="10"/>
      <c r="C23" s="10"/>
      <c r="D23" s="10"/>
      <c r="E23" s="10"/>
      <c r="F23" s="10"/>
      <c r="G23" s="10"/>
      <c r="H23" s="11"/>
      <c r="J23" s="363"/>
      <c r="K23" s="379"/>
    </row>
    <row r="24" spans="1:11" ht="15" customHeight="1">
      <c r="A24" s="552" t="s">
        <v>130</v>
      </c>
      <c r="B24" s="553"/>
      <c r="C24" s="553"/>
      <c r="D24" s="553"/>
      <c r="E24" s="553"/>
      <c r="F24" s="553"/>
      <c r="G24" s="553"/>
      <c r="H24" s="553"/>
      <c r="J24" s="363"/>
      <c r="K24" s="379"/>
    </row>
    <row r="25" spans="1:11">
      <c r="A25" s="9"/>
      <c r="B25" s="10"/>
      <c r="C25" s="10"/>
      <c r="D25" s="10"/>
      <c r="E25" s="10"/>
      <c r="F25" s="10"/>
      <c r="G25" s="10"/>
      <c r="H25" s="11"/>
      <c r="J25" s="363"/>
      <c r="K25" s="379"/>
    </row>
    <row r="26" spans="1:11" ht="51">
      <c r="A26" s="20" t="s">
        <v>124</v>
      </c>
      <c r="B26" s="48" t="s">
        <v>112</v>
      </c>
      <c r="C26" s="20" t="s">
        <v>113</v>
      </c>
      <c r="D26" s="48"/>
      <c r="E26" s="20" t="s">
        <v>131</v>
      </c>
      <c r="F26" s="20" t="s">
        <v>132</v>
      </c>
      <c r="G26" s="20" t="s">
        <v>133</v>
      </c>
      <c r="H26" s="21" t="s">
        <v>118</v>
      </c>
      <c r="J26" s="363"/>
      <c r="K26" s="379"/>
    </row>
    <row r="27" spans="1:11">
      <c r="A27" s="19">
        <v>1</v>
      </c>
      <c r="B27" s="19">
        <v>2</v>
      </c>
      <c r="C27" s="48">
        <v>3</v>
      </c>
      <c r="D27" s="48">
        <v>4</v>
      </c>
      <c r="E27" s="19">
        <v>5</v>
      </c>
      <c r="F27" s="19">
        <v>6</v>
      </c>
      <c r="G27" s="19">
        <v>7</v>
      </c>
      <c r="H27" s="44">
        <v>8</v>
      </c>
      <c r="J27" s="363"/>
      <c r="K27" s="379"/>
    </row>
    <row r="28" spans="1:11">
      <c r="A28" s="49" t="s">
        <v>127</v>
      </c>
      <c r="B28" s="50" t="s">
        <v>134</v>
      </c>
      <c r="C28" s="51" t="s">
        <v>61</v>
      </c>
      <c r="D28" s="19">
        <v>214000</v>
      </c>
      <c r="E28" s="52"/>
      <c r="F28" s="53"/>
      <c r="G28" s="53"/>
      <c r="H28" s="54"/>
      <c r="J28" s="363"/>
      <c r="K28" s="379"/>
    </row>
    <row r="29" spans="1:11" ht="25.5">
      <c r="A29" s="49"/>
      <c r="B29" s="55" t="s">
        <v>135</v>
      </c>
      <c r="C29" s="55"/>
      <c r="D29" s="48"/>
      <c r="E29" s="19">
        <v>1</v>
      </c>
      <c r="F29" s="19">
        <v>0</v>
      </c>
      <c r="G29" s="56">
        <v>45000</v>
      </c>
      <c r="H29" s="57">
        <v>45000</v>
      </c>
      <c r="J29" s="363"/>
      <c r="K29" s="379"/>
    </row>
    <row r="30" spans="1:11">
      <c r="A30" s="58"/>
      <c r="B30" s="59" t="s">
        <v>122</v>
      </c>
      <c r="C30" s="60"/>
      <c r="D30" s="61"/>
      <c r="E30" s="58"/>
      <c r="F30" s="58"/>
      <c r="G30" s="62"/>
      <c r="H30" s="38">
        <f>H29</f>
        <v>45000</v>
      </c>
      <c r="J30" s="363"/>
      <c r="K30" s="379"/>
    </row>
    <row r="31" spans="1:11" s="68" customFormat="1">
      <c r="A31" s="9"/>
      <c r="B31" s="63"/>
      <c r="C31" s="64"/>
      <c r="D31" s="10"/>
      <c r="E31" s="9"/>
      <c r="F31" s="9"/>
      <c r="G31" s="65"/>
      <c r="H31" s="66"/>
      <c r="I31" s="67"/>
      <c r="J31" s="366"/>
      <c r="K31" s="384"/>
    </row>
    <row r="32" spans="1:11" s="68" customFormat="1">
      <c r="A32" s="10"/>
      <c r="B32" s="14"/>
      <c r="C32" s="14"/>
      <c r="D32" s="14" t="s">
        <v>136</v>
      </c>
      <c r="E32" s="14"/>
      <c r="F32" s="69"/>
      <c r="G32" s="69"/>
      <c r="H32" s="11"/>
      <c r="I32" s="67"/>
      <c r="J32" s="366"/>
      <c r="K32" s="384"/>
    </row>
    <row r="33" spans="1:11" s="68" customFormat="1">
      <c r="A33" s="9"/>
      <c r="B33" s="70"/>
      <c r="C33" s="70"/>
      <c r="D33" s="10"/>
      <c r="E33" s="10"/>
      <c r="F33" s="10"/>
      <c r="G33" s="10"/>
      <c r="H33" s="11"/>
      <c r="I33" s="67"/>
      <c r="J33" s="366"/>
      <c r="K33" s="384"/>
    </row>
    <row r="34" spans="1:11" s="68" customFormat="1" ht="38.25">
      <c r="A34" s="20" t="s">
        <v>111</v>
      </c>
      <c r="B34" s="51" t="s">
        <v>112</v>
      </c>
      <c r="C34" s="20" t="s">
        <v>113</v>
      </c>
      <c r="D34" s="20" t="s">
        <v>114</v>
      </c>
      <c r="E34" s="20" t="s">
        <v>115</v>
      </c>
      <c r="F34" s="20" t="s">
        <v>137</v>
      </c>
      <c r="G34" s="20" t="s">
        <v>138</v>
      </c>
      <c r="H34" s="21" t="s">
        <v>118</v>
      </c>
      <c r="I34" s="67"/>
      <c r="J34" s="366"/>
      <c r="K34" s="384"/>
    </row>
    <row r="35" spans="1:11" s="68" customFormat="1">
      <c r="A35" s="19">
        <v>1</v>
      </c>
      <c r="B35" s="19">
        <v>2</v>
      </c>
      <c r="C35" s="19">
        <v>3</v>
      </c>
      <c r="D35" s="19">
        <v>4</v>
      </c>
      <c r="E35" s="19">
        <v>5</v>
      </c>
      <c r="F35" s="19">
        <v>6</v>
      </c>
      <c r="G35" s="19">
        <v>7</v>
      </c>
      <c r="H35" s="44">
        <v>8</v>
      </c>
      <c r="I35" s="67"/>
      <c r="J35" s="366"/>
      <c r="K35" s="384"/>
    </row>
    <row r="36" spans="1:11" s="68" customFormat="1">
      <c r="A36" s="19">
        <v>1</v>
      </c>
      <c r="B36" s="71" t="s">
        <v>139</v>
      </c>
      <c r="C36" s="51" t="s">
        <v>62</v>
      </c>
      <c r="D36" s="19">
        <v>222000</v>
      </c>
      <c r="E36" s="19" t="s">
        <v>140</v>
      </c>
      <c r="F36" s="19">
        <v>1</v>
      </c>
      <c r="G36" s="72">
        <f>H36/F36</f>
        <v>10000</v>
      </c>
      <c r="H36" s="57">
        <v>10000</v>
      </c>
      <c r="I36" s="67"/>
      <c r="J36" s="366"/>
      <c r="K36" s="384"/>
    </row>
    <row r="37" spans="1:11" s="68" customFormat="1">
      <c r="A37" s="73"/>
      <c r="B37" s="73" t="s">
        <v>122</v>
      </c>
      <c r="C37" s="73"/>
      <c r="D37" s="74"/>
      <c r="E37" s="74"/>
      <c r="F37" s="74"/>
      <c r="G37" s="74"/>
      <c r="H37" s="75">
        <f>SUM(H36)</f>
        <v>10000</v>
      </c>
      <c r="I37" s="67"/>
      <c r="J37" s="366"/>
      <c r="K37" s="384"/>
    </row>
    <row r="38" spans="1:11" s="68" customFormat="1">
      <c r="A38" s="9"/>
      <c r="B38" s="63"/>
      <c r="C38" s="64"/>
      <c r="D38" s="10"/>
      <c r="E38" s="9"/>
      <c r="F38" s="9"/>
      <c r="G38" s="65"/>
      <c r="H38" s="66"/>
      <c r="I38" s="67"/>
      <c r="J38" s="366"/>
      <c r="K38" s="384"/>
    </row>
    <row r="39" spans="1:11">
      <c r="A39" s="9"/>
      <c r="B39" s="10"/>
      <c r="C39" s="10"/>
      <c r="D39" s="14" t="s">
        <v>141</v>
      </c>
      <c r="E39" s="14"/>
      <c r="F39" s="69"/>
      <c r="G39" s="69"/>
      <c r="H39" s="66"/>
      <c r="I39" s="67"/>
      <c r="J39" s="366"/>
      <c r="K39" s="384"/>
    </row>
    <row r="40" spans="1:11" ht="12.75" customHeight="1">
      <c r="A40" s="14"/>
      <c r="B40" s="76"/>
      <c r="C40" s="76"/>
      <c r="D40" s="14"/>
      <c r="E40" s="9"/>
      <c r="F40" s="9"/>
      <c r="G40" s="77"/>
      <c r="H40" s="78"/>
      <c r="J40" s="363"/>
      <c r="K40" s="379"/>
    </row>
    <row r="41" spans="1:11" ht="38.25" customHeight="1">
      <c r="A41" s="79" t="s">
        <v>111</v>
      </c>
      <c r="B41" s="80" t="s">
        <v>112</v>
      </c>
      <c r="C41" s="20" t="s">
        <v>113</v>
      </c>
      <c r="D41" s="20" t="s">
        <v>114</v>
      </c>
      <c r="E41" s="79" t="s">
        <v>115</v>
      </c>
      <c r="F41" s="79" t="s">
        <v>137</v>
      </c>
      <c r="G41" s="79" t="s">
        <v>138</v>
      </c>
      <c r="H41" s="81" t="s">
        <v>118</v>
      </c>
      <c r="J41" s="363"/>
      <c r="K41" s="379"/>
    </row>
    <row r="42" spans="1:11" ht="27.75" customHeight="1">
      <c r="A42" s="82" t="s">
        <v>142</v>
      </c>
      <c r="B42" s="83" t="s">
        <v>143</v>
      </c>
      <c r="C42" s="19">
        <v>112</v>
      </c>
      <c r="D42" s="20">
        <v>226000</v>
      </c>
      <c r="E42" s="19" t="s">
        <v>144</v>
      </c>
      <c r="F42" s="44">
        <v>2</v>
      </c>
      <c r="G42" s="56">
        <f t="shared" ref="G42:G47" si="0">H42/F42</f>
        <v>7000</v>
      </c>
      <c r="H42" s="28">
        <v>14000</v>
      </c>
      <c r="I42" s="67"/>
      <c r="J42" s="366"/>
      <c r="K42" s="384"/>
    </row>
    <row r="43" spans="1:11" ht="29.25" customHeight="1">
      <c r="A43" s="82" t="s">
        <v>145</v>
      </c>
      <c r="B43" s="83" t="s">
        <v>146</v>
      </c>
      <c r="C43" s="19">
        <v>244</v>
      </c>
      <c r="D43" s="20">
        <v>226000</v>
      </c>
      <c r="E43" s="19" t="s">
        <v>144</v>
      </c>
      <c r="F43" s="44">
        <v>6</v>
      </c>
      <c r="G43" s="56">
        <f t="shared" si="0"/>
        <v>1666.6666666666667</v>
      </c>
      <c r="H43" s="28">
        <v>10000</v>
      </c>
      <c r="I43" s="67"/>
      <c r="J43" s="366">
        <v>1260</v>
      </c>
      <c r="K43" s="384"/>
    </row>
    <row r="44" spans="1:11">
      <c r="A44" s="82" t="s">
        <v>147</v>
      </c>
      <c r="B44" s="71" t="s">
        <v>148</v>
      </c>
      <c r="C44" s="19">
        <v>244</v>
      </c>
      <c r="D44" s="20">
        <v>226000</v>
      </c>
      <c r="E44" s="19" t="s">
        <v>144</v>
      </c>
      <c r="F44" s="44">
        <v>10</v>
      </c>
      <c r="G44" s="56">
        <f t="shared" si="0"/>
        <v>4500</v>
      </c>
      <c r="H44" s="28">
        <v>45000</v>
      </c>
      <c r="I44" s="67"/>
      <c r="J44" s="366">
        <v>35678.339999999997</v>
      </c>
      <c r="K44" s="384"/>
    </row>
    <row r="45" spans="1:11" ht="25.5">
      <c r="A45" s="82" t="s">
        <v>149</v>
      </c>
      <c r="B45" s="71" t="s">
        <v>150</v>
      </c>
      <c r="C45" s="19">
        <v>244</v>
      </c>
      <c r="D45" s="20">
        <v>226000</v>
      </c>
      <c r="E45" s="19" t="s">
        <v>140</v>
      </c>
      <c r="F45" s="44">
        <v>1</v>
      </c>
      <c r="G45" s="56">
        <f t="shared" si="0"/>
        <v>15000</v>
      </c>
      <c r="H45" s="28">
        <v>15000</v>
      </c>
      <c r="I45" s="67"/>
      <c r="J45" s="366">
        <v>8000</v>
      </c>
      <c r="K45" s="384"/>
    </row>
    <row r="46" spans="1:11" ht="38.25">
      <c r="A46" s="82" t="s">
        <v>151</v>
      </c>
      <c r="B46" s="71" t="s">
        <v>152</v>
      </c>
      <c r="C46" s="19">
        <v>244</v>
      </c>
      <c r="D46" s="20">
        <v>226000</v>
      </c>
      <c r="E46" s="19" t="s">
        <v>140</v>
      </c>
      <c r="F46" s="44">
        <v>1</v>
      </c>
      <c r="G46" s="56">
        <f t="shared" si="0"/>
        <v>17800</v>
      </c>
      <c r="H46" s="28">
        <v>17800</v>
      </c>
      <c r="I46" s="67"/>
      <c r="J46" s="366"/>
      <c r="K46" s="384"/>
    </row>
    <row r="47" spans="1:11">
      <c r="A47" s="82" t="s">
        <v>153</v>
      </c>
      <c r="B47" s="71" t="s">
        <v>154</v>
      </c>
      <c r="C47" s="19">
        <v>244</v>
      </c>
      <c r="D47" s="20">
        <v>226000</v>
      </c>
      <c r="E47" s="19" t="s">
        <v>140</v>
      </c>
      <c r="F47" s="44">
        <v>1</v>
      </c>
      <c r="G47" s="56">
        <f t="shared" si="0"/>
        <v>10000</v>
      </c>
      <c r="H47" s="28">
        <v>10000</v>
      </c>
      <c r="I47" s="67"/>
      <c r="J47" s="366"/>
      <c r="K47" s="384"/>
    </row>
    <row r="48" spans="1:11">
      <c r="A48" s="84"/>
      <c r="B48" s="85" t="s">
        <v>122</v>
      </c>
      <c r="C48" s="85"/>
      <c r="D48" s="86"/>
      <c r="E48" s="61"/>
      <c r="F48" s="87"/>
      <c r="G48" s="87"/>
      <c r="H48" s="38">
        <f>SUM(H42:H47)</f>
        <v>111800</v>
      </c>
      <c r="I48" s="67"/>
      <c r="J48" s="366"/>
      <c r="K48" s="384"/>
    </row>
    <row r="49" spans="1:19" hidden="1">
      <c r="A49" s="88">
        <v>12</v>
      </c>
      <c r="B49" s="10"/>
      <c r="C49" s="10"/>
      <c r="D49" s="89"/>
      <c r="E49" s="90"/>
      <c r="F49" s="91"/>
      <c r="G49" s="91"/>
      <c r="H49" s="92">
        <v>38.658000000000001</v>
      </c>
      <c r="I49" s="67"/>
      <c r="J49" s="366"/>
      <c r="K49" s="384"/>
    </row>
    <row r="50" spans="1:19">
      <c r="A50" s="14"/>
      <c r="B50" s="10"/>
      <c r="C50" s="10"/>
      <c r="D50" s="93"/>
      <c r="E50" s="10"/>
      <c r="F50" s="94"/>
      <c r="G50" s="94"/>
      <c r="H50" s="66"/>
      <c r="I50" s="67"/>
      <c r="J50" s="366"/>
      <c r="K50" s="384"/>
    </row>
    <row r="51" spans="1:19">
      <c r="A51" s="552" t="s">
        <v>155</v>
      </c>
      <c r="B51" s="552"/>
      <c r="C51" s="552"/>
      <c r="D51" s="552"/>
      <c r="E51" s="552"/>
      <c r="F51" s="552"/>
      <c r="G51" s="552"/>
      <c r="H51" s="552"/>
      <c r="I51" s="67"/>
      <c r="J51" s="368"/>
      <c r="K51" s="380"/>
      <c r="L51" s="95"/>
      <c r="M51" s="14"/>
      <c r="N51" s="9"/>
      <c r="O51" s="96"/>
      <c r="P51" s="65"/>
      <c r="Q51" s="97"/>
    </row>
    <row r="52" spans="1:19">
      <c r="A52" s="14"/>
      <c r="B52" s="10"/>
      <c r="C52" s="10"/>
      <c r="D52" s="93"/>
      <c r="E52" s="10"/>
      <c r="F52" s="94"/>
      <c r="G52" s="94"/>
      <c r="H52" s="66"/>
      <c r="I52" s="67"/>
      <c r="J52" s="368"/>
      <c r="K52" s="380"/>
      <c r="L52" s="95"/>
      <c r="M52" s="14"/>
      <c r="N52" s="9"/>
      <c r="O52" s="96"/>
      <c r="P52" s="65"/>
      <c r="Q52" s="97"/>
    </row>
    <row r="53" spans="1:19" ht="51">
      <c r="A53" s="20" t="s">
        <v>124</v>
      </c>
      <c r="B53" s="20" t="s">
        <v>112</v>
      </c>
      <c r="C53" s="20" t="s">
        <v>113</v>
      </c>
      <c r="D53" s="20" t="s">
        <v>114</v>
      </c>
      <c r="E53" s="20" t="s">
        <v>156</v>
      </c>
      <c r="F53" s="20" t="s">
        <v>157</v>
      </c>
      <c r="G53" s="20" t="s">
        <v>158</v>
      </c>
      <c r="H53" s="21" t="s">
        <v>118</v>
      </c>
      <c r="I53" s="67"/>
      <c r="J53" s="368"/>
      <c r="K53" s="380"/>
      <c r="L53" s="95"/>
      <c r="M53" s="14"/>
      <c r="N53" s="9"/>
      <c r="O53" s="96"/>
      <c r="P53" s="65"/>
      <c r="Q53" s="97"/>
    </row>
    <row r="54" spans="1:19">
      <c r="A54" s="19">
        <v>1</v>
      </c>
      <c r="B54" s="19">
        <v>2</v>
      </c>
      <c r="C54" s="19"/>
      <c r="D54" s="19">
        <v>3</v>
      </c>
      <c r="E54" s="19">
        <v>4</v>
      </c>
      <c r="F54" s="19">
        <v>5</v>
      </c>
      <c r="G54" s="19">
        <v>6</v>
      </c>
      <c r="H54" s="44">
        <v>7</v>
      </c>
      <c r="I54" s="67"/>
      <c r="J54" s="368"/>
      <c r="K54" s="380"/>
      <c r="L54" s="95"/>
      <c r="M54" s="14"/>
      <c r="N54" s="9"/>
      <c r="O54" s="96"/>
      <c r="P54" s="65"/>
      <c r="Q54" s="97"/>
    </row>
    <row r="55" spans="1:19" ht="26.25" customHeight="1">
      <c r="A55" s="19">
        <v>1</v>
      </c>
      <c r="B55" s="98" t="s">
        <v>159</v>
      </c>
      <c r="C55" s="99" t="s">
        <v>60</v>
      </c>
      <c r="D55" s="19">
        <v>266000</v>
      </c>
      <c r="E55" s="19">
        <v>30</v>
      </c>
      <c r="F55" s="33">
        <v>3</v>
      </c>
      <c r="G55" s="100">
        <f>H55/E55</f>
        <v>1500</v>
      </c>
      <c r="H55" s="57">
        <v>45000</v>
      </c>
      <c r="I55" s="67"/>
      <c r="J55" s="368"/>
      <c r="K55" s="380"/>
      <c r="L55" s="95"/>
      <c r="M55" s="14"/>
      <c r="N55" s="9"/>
      <c r="O55" s="96"/>
      <c r="P55" s="65"/>
      <c r="Q55" s="97"/>
    </row>
    <row r="56" spans="1:19" s="68" customFormat="1">
      <c r="A56" s="84"/>
      <c r="B56" s="101" t="s">
        <v>122</v>
      </c>
      <c r="C56" s="61"/>
      <c r="D56" s="86"/>
      <c r="E56" s="61"/>
      <c r="F56" s="87"/>
      <c r="G56" s="87"/>
      <c r="H56" s="38">
        <f>H55</f>
        <v>45000</v>
      </c>
      <c r="I56" s="67"/>
      <c r="J56" s="368"/>
      <c r="K56" s="380"/>
      <c r="L56" s="95"/>
      <c r="M56" s="14"/>
      <c r="N56" s="9"/>
      <c r="O56" s="96"/>
      <c r="P56" s="65"/>
      <c r="Q56" s="66"/>
    </row>
    <row r="57" spans="1:19" s="68" customFormat="1">
      <c r="A57" s="14"/>
      <c r="B57" s="10"/>
      <c r="C57" s="10"/>
      <c r="D57" s="93"/>
      <c r="E57" s="10"/>
      <c r="F57" s="94"/>
      <c r="G57" s="94"/>
      <c r="H57" s="66"/>
      <c r="I57" s="67"/>
      <c r="J57" s="368"/>
      <c r="K57" s="380"/>
      <c r="L57" s="95"/>
      <c r="M57" s="14"/>
      <c r="N57" s="9"/>
      <c r="O57" s="96"/>
      <c r="P57" s="65"/>
      <c r="Q57" s="97"/>
    </row>
    <row r="58" spans="1:19">
      <c r="A58" s="9"/>
      <c r="B58" s="70"/>
      <c r="C58" s="70"/>
      <c r="D58" s="14" t="s">
        <v>160</v>
      </c>
      <c r="E58" s="14"/>
      <c r="F58" s="69"/>
      <c r="G58" s="69"/>
      <c r="H58" s="66"/>
      <c r="I58" s="102"/>
      <c r="J58" s="363"/>
      <c r="K58" s="374"/>
      <c r="L58" s="103"/>
      <c r="M58" s="103"/>
      <c r="N58" s="103"/>
      <c r="O58" s="103"/>
      <c r="P58" s="103"/>
      <c r="Q58" s="103"/>
      <c r="R58" s="103"/>
      <c r="S58" s="103"/>
    </row>
    <row r="59" spans="1:19">
      <c r="A59" s="9"/>
      <c r="B59" s="70"/>
      <c r="C59" s="70"/>
      <c r="D59" s="14"/>
      <c r="E59" s="14"/>
      <c r="F59" s="69"/>
      <c r="G59" s="69"/>
      <c r="H59" s="66"/>
      <c r="J59" s="363"/>
      <c r="K59" s="374"/>
    </row>
    <row r="60" spans="1:19" ht="25.5">
      <c r="A60" s="20" t="s">
        <v>161</v>
      </c>
      <c r="B60" s="51" t="s">
        <v>112</v>
      </c>
      <c r="C60" s="20" t="s">
        <v>113</v>
      </c>
      <c r="D60" s="20" t="s">
        <v>114</v>
      </c>
      <c r="E60" s="20" t="s">
        <v>115</v>
      </c>
      <c r="F60" s="20" t="s">
        <v>137</v>
      </c>
      <c r="G60" s="104" t="s">
        <v>162</v>
      </c>
      <c r="H60" s="21" t="s">
        <v>118</v>
      </c>
      <c r="J60" s="363"/>
      <c r="K60" s="374"/>
    </row>
    <row r="61" spans="1:19">
      <c r="A61" s="19">
        <v>1</v>
      </c>
      <c r="B61" s="19">
        <v>2</v>
      </c>
      <c r="C61" s="19">
        <v>3</v>
      </c>
      <c r="D61" s="19">
        <v>4</v>
      </c>
      <c r="E61" s="19">
        <v>5</v>
      </c>
      <c r="F61" s="19">
        <v>6</v>
      </c>
      <c r="G61" s="19">
        <v>7</v>
      </c>
      <c r="H61" s="44">
        <v>8</v>
      </c>
      <c r="J61" s="363"/>
      <c r="K61" s="374"/>
    </row>
    <row r="62" spans="1:19">
      <c r="A62" s="19">
        <v>1</v>
      </c>
      <c r="B62" s="105" t="s">
        <v>163</v>
      </c>
      <c r="C62" s="51" t="s">
        <v>62</v>
      </c>
      <c r="D62" s="49">
        <v>341000</v>
      </c>
      <c r="E62" s="19" t="s">
        <v>164</v>
      </c>
      <c r="F62" s="19">
        <v>2</v>
      </c>
      <c r="G62" s="106">
        <f>H62/F62</f>
        <v>2000</v>
      </c>
      <c r="H62" s="54">
        <v>4000</v>
      </c>
      <c r="J62" s="363"/>
      <c r="K62" s="374"/>
    </row>
    <row r="63" spans="1:19">
      <c r="A63" s="19">
        <v>1</v>
      </c>
      <c r="B63" s="105" t="s">
        <v>165</v>
      </c>
      <c r="C63" s="19">
        <v>244</v>
      </c>
      <c r="D63" s="49">
        <v>342000</v>
      </c>
      <c r="E63" s="19"/>
      <c r="F63" s="56"/>
      <c r="G63" s="56"/>
      <c r="H63" s="54">
        <f>SUM(H64:H93)</f>
        <v>946536.99799986475</v>
      </c>
      <c r="I63" s="13"/>
      <c r="J63" s="364">
        <v>355535.7</v>
      </c>
      <c r="K63" s="374"/>
    </row>
    <row r="64" spans="1:19">
      <c r="A64" s="19"/>
      <c r="B64" s="324" t="s">
        <v>520</v>
      </c>
      <c r="C64" s="19"/>
      <c r="D64" s="19"/>
      <c r="E64" s="19" t="s">
        <v>166</v>
      </c>
      <c r="F64" s="107">
        <v>90</v>
      </c>
      <c r="G64" s="327">
        <v>98.09</v>
      </c>
      <c r="H64" s="57">
        <f>F64*G64</f>
        <v>8828.1</v>
      </c>
      <c r="I64" s="13"/>
      <c r="J64" s="364"/>
      <c r="K64" s="374"/>
    </row>
    <row r="65" spans="1:11">
      <c r="A65" s="19"/>
      <c r="B65" s="324" t="s">
        <v>521</v>
      </c>
      <c r="C65" s="19"/>
      <c r="D65" s="19"/>
      <c r="E65" s="19" t="s">
        <v>167</v>
      </c>
      <c r="F65" s="107">
        <v>360</v>
      </c>
      <c r="G65" s="327">
        <v>524.63</v>
      </c>
      <c r="H65" s="57">
        <f t="shared" ref="H65:H93" si="1">F65*G65</f>
        <v>188866.8</v>
      </c>
      <c r="I65" s="13"/>
      <c r="J65" s="364"/>
      <c r="K65" s="374"/>
    </row>
    <row r="66" spans="1:11">
      <c r="A66" s="19"/>
      <c r="B66" s="324" t="s">
        <v>522</v>
      </c>
      <c r="C66" s="19"/>
      <c r="D66" s="19"/>
      <c r="E66" s="19" t="s">
        <v>167</v>
      </c>
      <c r="F66" s="107">
        <v>90</v>
      </c>
      <c r="G66" s="327">
        <v>289.85000000000002</v>
      </c>
      <c r="H66" s="57">
        <f t="shared" si="1"/>
        <v>26086.500000000004</v>
      </c>
      <c r="I66" s="13"/>
      <c r="J66" s="364"/>
      <c r="K66" s="374"/>
    </row>
    <row r="67" spans="1:11">
      <c r="A67" s="19"/>
      <c r="B67" s="324" t="s">
        <v>523</v>
      </c>
      <c r="C67" s="19"/>
      <c r="D67" s="19"/>
      <c r="E67" s="19" t="s">
        <v>167</v>
      </c>
      <c r="F67" s="107">
        <v>160</v>
      </c>
      <c r="G67" s="327">
        <v>614.48</v>
      </c>
      <c r="H67" s="57">
        <f t="shared" si="1"/>
        <v>98316.800000000003</v>
      </c>
      <c r="I67" s="13"/>
      <c r="J67" s="364"/>
      <c r="K67" s="374"/>
    </row>
    <row r="68" spans="1:11">
      <c r="A68" s="19"/>
      <c r="B68" s="324" t="s">
        <v>524</v>
      </c>
      <c r="C68" s="19"/>
      <c r="D68" s="19"/>
      <c r="E68" s="19" t="s">
        <v>167</v>
      </c>
      <c r="F68" s="107">
        <v>90</v>
      </c>
      <c r="G68" s="327">
        <v>359.41</v>
      </c>
      <c r="H68" s="57">
        <f t="shared" si="1"/>
        <v>32346.9</v>
      </c>
      <c r="I68" s="13"/>
      <c r="J68" s="364"/>
      <c r="K68" s="374"/>
    </row>
    <row r="69" spans="1:11" ht="25.5">
      <c r="A69" s="19"/>
      <c r="B69" s="325" t="s">
        <v>525</v>
      </c>
      <c r="C69" s="19"/>
      <c r="D69" s="19"/>
      <c r="E69" s="19" t="s">
        <v>167</v>
      </c>
      <c r="F69" s="107">
        <v>320</v>
      </c>
      <c r="G69" s="327">
        <v>301.44</v>
      </c>
      <c r="H69" s="57">
        <f t="shared" si="1"/>
        <v>96460.800000000003</v>
      </c>
      <c r="I69" s="13"/>
      <c r="J69" s="364"/>
      <c r="K69" s="374"/>
    </row>
    <row r="70" spans="1:11">
      <c r="A70" s="19"/>
      <c r="B70" s="325" t="s">
        <v>526</v>
      </c>
      <c r="C70" s="19"/>
      <c r="D70" s="19"/>
      <c r="E70" s="19" t="s">
        <v>167</v>
      </c>
      <c r="F70" s="107">
        <v>223</v>
      </c>
      <c r="G70" s="327">
        <v>380.28</v>
      </c>
      <c r="H70" s="57">
        <f t="shared" si="1"/>
        <v>84802.439999999988</v>
      </c>
      <c r="I70" s="13"/>
      <c r="J70" s="364"/>
      <c r="K70" s="374"/>
    </row>
    <row r="71" spans="1:11">
      <c r="A71" s="19"/>
      <c r="B71" s="325" t="s">
        <v>527</v>
      </c>
      <c r="C71" s="19"/>
      <c r="D71" s="19"/>
      <c r="E71" s="19" t="s">
        <v>167</v>
      </c>
      <c r="F71" s="107">
        <v>200</v>
      </c>
      <c r="G71" s="327">
        <v>394.2</v>
      </c>
      <c r="H71" s="57">
        <f t="shared" si="1"/>
        <v>78840</v>
      </c>
      <c r="I71" s="13"/>
      <c r="J71" s="364"/>
      <c r="K71" s="374"/>
    </row>
    <row r="72" spans="1:11">
      <c r="A72" s="19"/>
      <c r="B72" s="325" t="s">
        <v>528</v>
      </c>
      <c r="C72" s="19"/>
      <c r="D72" s="19"/>
      <c r="E72" s="19" t="s">
        <v>168</v>
      </c>
      <c r="F72" s="107">
        <v>162</v>
      </c>
      <c r="G72" s="327">
        <v>10.67</v>
      </c>
      <c r="H72" s="57">
        <f t="shared" si="1"/>
        <v>1728.54</v>
      </c>
      <c r="I72" s="13"/>
      <c r="J72" s="364"/>
      <c r="K72" s="374"/>
    </row>
    <row r="73" spans="1:11">
      <c r="A73" s="19"/>
      <c r="B73" s="325" t="s">
        <v>169</v>
      </c>
      <c r="C73" s="19"/>
      <c r="D73" s="19"/>
      <c r="E73" s="19" t="s">
        <v>167</v>
      </c>
      <c r="F73" s="107">
        <v>260</v>
      </c>
      <c r="G73" s="327">
        <v>52.17</v>
      </c>
      <c r="H73" s="57">
        <f t="shared" si="1"/>
        <v>13564.2</v>
      </c>
      <c r="I73" s="13"/>
      <c r="J73" s="364"/>
      <c r="K73" s="374"/>
    </row>
    <row r="74" spans="1:11" ht="38.25">
      <c r="A74" s="19"/>
      <c r="B74" s="325" t="s">
        <v>529</v>
      </c>
      <c r="C74" s="19"/>
      <c r="D74" s="19"/>
      <c r="E74" s="19" t="s">
        <v>167</v>
      </c>
      <c r="F74" s="107">
        <v>280</v>
      </c>
      <c r="G74" s="327">
        <v>165.31</v>
      </c>
      <c r="H74" s="57">
        <f t="shared" si="1"/>
        <v>46286.8</v>
      </c>
      <c r="I74" s="13"/>
      <c r="J74" s="364"/>
      <c r="K74" s="374"/>
    </row>
    <row r="75" spans="1:11">
      <c r="A75" s="19"/>
      <c r="B75" s="325" t="s">
        <v>530</v>
      </c>
      <c r="C75" s="19"/>
      <c r="D75" s="19"/>
      <c r="E75" s="19" t="s">
        <v>167</v>
      </c>
      <c r="F75" s="107">
        <v>160</v>
      </c>
      <c r="G75" s="327">
        <v>185.5</v>
      </c>
      <c r="H75" s="57">
        <f t="shared" si="1"/>
        <v>29680</v>
      </c>
      <c r="I75" s="13"/>
      <c r="J75" s="364"/>
      <c r="K75" s="374"/>
    </row>
    <row r="76" spans="1:11">
      <c r="A76" s="19"/>
      <c r="B76" s="325" t="s">
        <v>531</v>
      </c>
      <c r="C76" s="19"/>
      <c r="D76" s="19"/>
      <c r="E76" s="19" t="s">
        <v>167</v>
      </c>
      <c r="F76" s="107">
        <v>150.00779251599999</v>
      </c>
      <c r="G76" s="327">
        <v>168.11</v>
      </c>
      <c r="H76" s="57">
        <f t="shared" si="1"/>
        <v>25217.809999864759</v>
      </c>
      <c r="I76" s="13"/>
      <c r="J76" s="364"/>
      <c r="K76" s="374"/>
    </row>
    <row r="77" spans="1:11">
      <c r="A77" s="19"/>
      <c r="B77" s="325" t="s">
        <v>532</v>
      </c>
      <c r="C77" s="19"/>
      <c r="D77" s="19"/>
      <c r="E77" s="19" t="s">
        <v>170</v>
      </c>
      <c r="F77" s="107">
        <v>190</v>
      </c>
      <c r="G77" s="327">
        <v>81.16</v>
      </c>
      <c r="H77" s="57">
        <f t="shared" si="1"/>
        <v>15420.4</v>
      </c>
      <c r="I77" s="13"/>
      <c r="J77" s="364"/>
      <c r="K77" s="374"/>
    </row>
    <row r="78" spans="1:11">
      <c r="A78" s="19"/>
      <c r="B78" s="325" t="s">
        <v>533</v>
      </c>
      <c r="C78" s="19"/>
      <c r="D78" s="19"/>
      <c r="E78" s="19" t="s">
        <v>170</v>
      </c>
      <c r="F78" s="107">
        <v>140</v>
      </c>
      <c r="G78" s="327">
        <v>92.75</v>
      </c>
      <c r="H78" s="57">
        <f t="shared" si="1"/>
        <v>12985</v>
      </c>
      <c r="I78" s="13"/>
      <c r="J78" s="364"/>
      <c r="K78" s="374"/>
    </row>
    <row r="79" spans="1:11">
      <c r="A79" s="19"/>
      <c r="B79" s="324" t="s">
        <v>534</v>
      </c>
      <c r="C79" s="19"/>
      <c r="D79" s="19"/>
      <c r="E79" s="19" t="s">
        <v>167</v>
      </c>
      <c r="F79" s="107">
        <v>150</v>
      </c>
      <c r="G79" s="327">
        <v>52.17</v>
      </c>
      <c r="H79" s="57">
        <f t="shared" si="1"/>
        <v>7825.5</v>
      </c>
      <c r="I79" s="13"/>
      <c r="J79" s="364"/>
      <c r="K79" s="374"/>
    </row>
    <row r="80" spans="1:11">
      <c r="A80" s="19"/>
      <c r="B80" s="324" t="s">
        <v>535</v>
      </c>
      <c r="C80" s="19"/>
      <c r="D80" s="19"/>
      <c r="E80" s="19" t="s">
        <v>167</v>
      </c>
      <c r="F80" s="107">
        <v>131</v>
      </c>
      <c r="G80" s="327">
        <v>53.33</v>
      </c>
      <c r="H80" s="57">
        <f t="shared" si="1"/>
        <v>6986.23</v>
      </c>
      <c r="I80" s="13"/>
      <c r="J80" s="364"/>
      <c r="K80" s="374"/>
    </row>
    <row r="81" spans="1:11">
      <c r="A81" s="19"/>
      <c r="B81" s="324" t="s">
        <v>536</v>
      </c>
      <c r="C81" s="19"/>
      <c r="D81" s="19"/>
      <c r="E81" s="19" t="s">
        <v>167</v>
      </c>
      <c r="F81" s="107">
        <v>70</v>
      </c>
      <c r="G81" s="327">
        <v>85.22</v>
      </c>
      <c r="H81" s="57">
        <f t="shared" si="1"/>
        <v>5965.4</v>
      </c>
      <c r="I81" s="13"/>
      <c r="J81" s="364"/>
      <c r="K81" s="374"/>
    </row>
    <row r="82" spans="1:11">
      <c r="A82" s="19"/>
      <c r="B82" s="324" t="s">
        <v>171</v>
      </c>
      <c r="C82" s="19"/>
      <c r="D82" s="19"/>
      <c r="E82" s="19" t="s">
        <v>167</v>
      </c>
      <c r="F82" s="107">
        <v>121</v>
      </c>
      <c r="G82" s="327">
        <v>55.65</v>
      </c>
      <c r="H82" s="57">
        <f t="shared" si="1"/>
        <v>6733.65</v>
      </c>
      <c r="I82" s="13"/>
      <c r="J82" s="364"/>
      <c r="K82" s="374"/>
    </row>
    <row r="83" spans="1:11">
      <c r="A83" s="19"/>
      <c r="B83" s="324" t="s">
        <v>172</v>
      </c>
      <c r="C83" s="19"/>
      <c r="D83" s="19"/>
      <c r="E83" s="19" t="s">
        <v>167</v>
      </c>
      <c r="F83" s="107">
        <v>140</v>
      </c>
      <c r="G83" s="327">
        <v>45.1</v>
      </c>
      <c r="H83" s="57">
        <f t="shared" si="1"/>
        <v>6314</v>
      </c>
      <c r="I83" s="13"/>
      <c r="J83" s="364"/>
      <c r="K83" s="374"/>
    </row>
    <row r="84" spans="1:11">
      <c r="A84" s="19"/>
      <c r="B84" s="324" t="s">
        <v>537</v>
      </c>
      <c r="C84" s="19"/>
      <c r="D84" s="19"/>
      <c r="E84" s="19" t="s">
        <v>167</v>
      </c>
      <c r="F84" s="107">
        <v>80</v>
      </c>
      <c r="G84" s="327">
        <v>718.83</v>
      </c>
      <c r="H84" s="57">
        <f t="shared" si="1"/>
        <v>57506.400000000001</v>
      </c>
      <c r="I84" s="13"/>
      <c r="J84" s="364"/>
      <c r="K84" s="374"/>
    </row>
    <row r="85" spans="1:11">
      <c r="A85" s="19"/>
      <c r="B85" s="324" t="s">
        <v>173</v>
      </c>
      <c r="C85" s="19"/>
      <c r="D85" s="19"/>
      <c r="E85" s="19" t="s">
        <v>170</v>
      </c>
      <c r="F85" s="110">
        <v>90</v>
      </c>
      <c r="G85" s="327">
        <v>185.34</v>
      </c>
      <c r="H85" s="57">
        <f t="shared" si="1"/>
        <v>16680.599999999999</v>
      </c>
      <c r="I85" s="13"/>
      <c r="J85" s="364"/>
      <c r="K85" s="374"/>
    </row>
    <row r="86" spans="1:11">
      <c r="A86" s="19"/>
      <c r="B86" s="324" t="s">
        <v>174</v>
      </c>
      <c r="C86" s="19"/>
      <c r="D86" s="19"/>
      <c r="E86" s="19" t="s">
        <v>167</v>
      </c>
      <c r="F86" s="110">
        <v>90</v>
      </c>
      <c r="G86" s="327">
        <v>222.6</v>
      </c>
      <c r="H86" s="57">
        <f t="shared" si="1"/>
        <v>20034</v>
      </c>
      <c r="I86" s="13"/>
      <c r="J86" s="364"/>
      <c r="K86" s="374"/>
    </row>
    <row r="87" spans="1:11">
      <c r="A87" s="19"/>
      <c r="B87" s="324" t="s">
        <v>175</v>
      </c>
      <c r="C87" s="19"/>
      <c r="D87" s="19"/>
      <c r="E87" s="19" t="s">
        <v>167</v>
      </c>
      <c r="F87" s="110">
        <v>70</v>
      </c>
      <c r="G87" s="327">
        <v>606.37</v>
      </c>
      <c r="H87" s="57">
        <f t="shared" si="1"/>
        <v>42445.9</v>
      </c>
      <c r="I87" s="13"/>
      <c r="J87" s="364"/>
      <c r="K87" s="374"/>
    </row>
    <row r="88" spans="1:11">
      <c r="A88" s="19"/>
      <c r="B88" s="324" t="s">
        <v>176</v>
      </c>
      <c r="C88" s="19"/>
      <c r="D88" s="19"/>
      <c r="E88" s="19" t="s">
        <v>167</v>
      </c>
      <c r="F88" s="111">
        <v>0.9</v>
      </c>
      <c r="G88" s="327">
        <v>1043.46</v>
      </c>
      <c r="H88" s="57">
        <f t="shared" si="1"/>
        <v>939.11400000000003</v>
      </c>
      <c r="I88" s="13"/>
      <c r="J88" s="364"/>
      <c r="K88" s="374"/>
    </row>
    <row r="89" spans="1:11">
      <c r="A89" s="19"/>
      <c r="B89" s="324" t="s">
        <v>177</v>
      </c>
      <c r="C89" s="19"/>
      <c r="D89" s="19"/>
      <c r="E89" s="19" t="s">
        <v>167</v>
      </c>
      <c r="F89" s="111">
        <v>0.8</v>
      </c>
      <c r="G89" s="327">
        <v>521.73</v>
      </c>
      <c r="H89" s="57">
        <f t="shared" si="1"/>
        <v>417.38400000000001</v>
      </c>
      <c r="I89" s="13"/>
      <c r="J89" s="364"/>
      <c r="K89" s="374"/>
    </row>
    <row r="90" spans="1:11" ht="76.5">
      <c r="A90" s="19"/>
      <c r="B90" s="324" t="s">
        <v>538</v>
      </c>
      <c r="C90" s="19"/>
      <c r="D90" s="19"/>
      <c r="E90" s="19" t="s">
        <v>167</v>
      </c>
      <c r="F90" s="107">
        <v>5</v>
      </c>
      <c r="G90" s="327">
        <v>90.43</v>
      </c>
      <c r="H90" s="57">
        <f t="shared" si="1"/>
        <v>452.15000000000003</v>
      </c>
      <c r="I90" s="13"/>
      <c r="J90" s="364"/>
      <c r="K90" s="374"/>
    </row>
    <row r="91" spans="1:11">
      <c r="A91" s="19"/>
      <c r="B91" s="324" t="s">
        <v>178</v>
      </c>
      <c r="C91" s="19"/>
      <c r="D91" s="19"/>
      <c r="E91" s="19" t="s">
        <v>167</v>
      </c>
      <c r="F91" s="107">
        <v>7</v>
      </c>
      <c r="G91" s="327">
        <v>1855.04</v>
      </c>
      <c r="H91" s="57">
        <f t="shared" si="1"/>
        <v>12985.279999999999</v>
      </c>
      <c r="I91" s="112"/>
      <c r="J91" s="364"/>
      <c r="K91" s="374"/>
    </row>
    <row r="92" spans="1:11">
      <c r="A92" s="19"/>
      <c r="B92" s="324" t="s">
        <v>539</v>
      </c>
      <c r="C92" s="19"/>
      <c r="D92" s="19"/>
      <c r="E92" s="19" t="s">
        <v>167</v>
      </c>
      <c r="F92" s="107">
        <v>5</v>
      </c>
      <c r="G92" s="327">
        <v>313.04000000000002</v>
      </c>
      <c r="H92" s="57">
        <f t="shared" si="1"/>
        <v>1565.2</v>
      </c>
      <c r="I92" s="13"/>
      <c r="J92" s="364"/>
      <c r="K92" s="374"/>
    </row>
    <row r="93" spans="1:11">
      <c r="A93" s="19"/>
      <c r="B93" s="326" t="s">
        <v>179</v>
      </c>
      <c r="C93" s="19"/>
      <c r="D93" s="19"/>
      <c r="E93" s="19" t="s">
        <v>167</v>
      </c>
      <c r="F93" s="107">
        <v>10</v>
      </c>
      <c r="G93" s="327">
        <v>25.51</v>
      </c>
      <c r="H93" s="57">
        <f t="shared" si="1"/>
        <v>255.10000000000002</v>
      </c>
      <c r="J93" s="363"/>
      <c r="K93" s="379"/>
    </row>
    <row r="94" spans="1:11">
      <c r="A94" s="49">
        <v>2</v>
      </c>
      <c r="B94" s="50" t="s">
        <v>180</v>
      </c>
      <c r="C94" s="19">
        <v>244</v>
      </c>
      <c r="D94" s="49">
        <v>344000</v>
      </c>
      <c r="E94" s="19"/>
      <c r="F94" s="19"/>
      <c r="G94" s="19"/>
      <c r="H94" s="113">
        <f>SUM(H95:H97)</f>
        <v>35000</v>
      </c>
      <c r="J94" s="363">
        <v>26313.4</v>
      </c>
      <c r="K94" s="379">
        <v>4125</v>
      </c>
    </row>
    <row r="95" spans="1:11">
      <c r="A95" s="49"/>
      <c r="B95" s="48" t="s">
        <v>181</v>
      </c>
      <c r="C95" s="114"/>
      <c r="D95" s="115"/>
      <c r="E95" s="116" t="s">
        <v>164</v>
      </c>
      <c r="F95" s="19">
        <v>2</v>
      </c>
      <c r="G95" s="72">
        <v>4000</v>
      </c>
      <c r="H95" s="117">
        <f>F95*G95</f>
        <v>8000</v>
      </c>
      <c r="J95" s="363"/>
      <c r="K95" s="379"/>
    </row>
    <row r="96" spans="1:11">
      <c r="A96" s="49"/>
      <c r="B96" s="118" t="s">
        <v>182</v>
      </c>
      <c r="C96" s="51"/>
      <c r="D96" s="49"/>
      <c r="E96" s="116" t="s">
        <v>168</v>
      </c>
      <c r="F96" s="44">
        <v>6</v>
      </c>
      <c r="G96" s="119">
        <v>2000</v>
      </c>
      <c r="H96" s="117">
        <f>F96*G96</f>
        <v>12000</v>
      </c>
      <c r="J96" s="363"/>
      <c r="K96" s="379"/>
    </row>
    <row r="97" spans="1:11">
      <c r="A97" s="49"/>
      <c r="B97" s="118" t="s">
        <v>183</v>
      </c>
      <c r="C97" s="51"/>
      <c r="D97" s="49"/>
      <c r="E97" s="116" t="s">
        <v>164</v>
      </c>
      <c r="F97" s="44">
        <v>6</v>
      </c>
      <c r="G97" s="119">
        <v>2500</v>
      </c>
      <c r="H97" s="117">
        <f>F97*G97</f>
        <v>15000</v>
      </c>
      <c r="J97" s="363"/>
      <c r="K97" s="379"/>
    </row>
    <row r="98" spans="1:11">
      <c r="A98" s="49">
        <v>3</v>
      </c>
      <c r="B98" s="52" t="s">
        <v>184</v>
      </c>
      <c r="C98" s="19">
        <v>244</v>
      </c>
      <c r="D98" s="49">
        <v>345000</v>
      </c>
      <c r="E98" s="19"/>
      <c r="F98" s="56"/>
      <c r="G98" s="56"/>
      <c r="H98" s="54">
        <f>SUM(H99:H105)</f>
        <v>17920</v>
      </c>
      <c r="J98" s="363"/>
      <c r="K98" s="379"/>
    </row>
    <row r="99" spans="1:11">
      <c r="A99" s="49"/>
      <c r="B99" s="120" t="s">
        <v>185</v>
      </c>
      <c r="C99" s="51"/>
      <c r="D99" s="49"/>
      <c r="E99" s="116" t="s">
        <v>164</v>
      </c>
      <c r="F99" s="44">
        <v>5</v>
      </c>
      <c r="G99" s="121">
        <v>600</v>
      </c>
      <c r="H99" s="57">
        <f t="shared" ref="H99:H105" si="2">F99*G99</f>
        <v>3000</v>
      </c>
      <c r="J99" s="363"/>
      <c r="K99" s="379"/>
    </row>
    <row r="100" spans="1:11">
      <c r="A100" s="49"/>
      <c r="B100" s="120" t="s">
        <v>186</v>
      </c>
      <c r="C100" s="51"/>
      <c r="D100" s="49"/>
      <c r="E100" s="116" t="s">
        <v>164</v>
      </c>
      <c r="F100" s="44">
        <v>4</v>
      </c>
      <c r="G100" s="121">
        <v>1800</v>
      </c>
      <c r="H100" s="57">
        <f t="shared" si="2"/>
        <v>7200</v>
      </c>
      <c r="J100" s="363"/>
      <c r="K100" s="379"/>
    </row>
    <row r="101" spans="1:11">
      <c r="A101" s="49"/>
      <c r="B101" s="120" t="s">
        <v>187</v>
      </c>
      <c r="C101" s="51"/>
      <c r="D101" s="49"/>
      <c r="E101" s="116" t="s">
        <v>164</v>
      </c>
      <c r="F101" s="44">
        <v>2</v>
      </c>
      <c r="G101" s="121">
        <v>1800</v>
      </c>
      <c r="H101" s="57">
        <f t="shared" si="2"/>
        <v>3600</v>
      </c>
      <c r="J101" s="363"/>
      <c r="K101" s="379"/>
    </row>
    <row r="102" spans="1:11">
      <c r="A102" s="49"/>
      <c r="B102" s="120" t="s">
        <v>188</v>
      </c>
      <c r="C102" s="51"/>
      <c r="D102" s="49"/>
      <c r="E102" s="116" t="s">
        <v>164</v>
      </c>
      <c r="F102" s="44">
        <v>10</v>
      </c>
      <c r="G102" s="121">
        <v>60</v>
      </c>
      <c r="H102" s="57">
        <f t="shared" si="2"/>
        <v>600</v>
      </c>
      <c r="J102" s="363"/>
      <c r="K102" s="379"/>
    </row>
    <row r="103" spans="1:11">
      <c r="A103" s="49"/>
      <c r="B103" s="120" t="s">
        <v>189</v>
      </c>
      <c r="C103" s="51"/>
      <c r="D103" s="49"/>
      <c r="E103" s="116" t="s">
        <v>190</v>
      </c>
      <c r="F103" s="44">
        <v>40</v>
      </c>
      <c r="G103" s="121">
        <v>30</v>
      </c>
      <c r="H103" s="57">
        <f t="shared" si="2"/>
        <v>1200</v>
      </c>
      <c r="J103" s="363"/>
      <c r="K103" s="379"/>
    </row>
    <row r="104" spans="1:11">
      <c r="A104" s="49"/>
      <c r="B104" s="120" t="s">
        <v>191</v>
      </c>
      <c r="C104" s="51"/>
      <c r="D104" s="49"/>
      <c r="E104" s="116" t="s">
        <v>164</v>
      </c>
      <c r="F104" s="44">
        <v>6</v>
      </c>
      <c r="G104" s="121">
        <v>120</v>
      </c>
      <c r="H104" s="57">
        <f t="shared" si="2"/>
        <v>720</v>
      </c>
      <c r="J104" s="363"/>
      <c r="K104" s="379"/>
    </row>
    <row r="105" spans="1:11">
      <c r="A105" s="49"/>
      <c r="B105" s="120" t="s">
        <v>192</v>
      </c>
      <c r="C105" s="51"/>
      <c r="D105" s="49"/>
      <c r="E105" s="116" t="s">
        <v>190</v>
      </c>
      <c r="F105" s="44">
        <v>40</v>
      </c>
      <c r="G105" s="121">
        <v>40</v>
      </c>
      <c r="H105" s="57">
        <f t="shared" si="2"/>
        <v>1600</v>
      </c>
      <c r="J105" s="363"/>
      <c r="K105" s="379"/>
    </row>
    <row r="106" spans="1:11">
      <c r="A106" s="49">
        <v>4</v>
      </c>
      <c r="B106" s="122" t="s">
        <v>193</v>
      </c>
      <c r="C106" s="123" t="s">
        <v>62</v>
      </c>
      <c r="D106" s="124">
        <v>346000</v>
      </c>
      <c r="E106" s="19"/>
      <c r="F106" s="125"/>
      <c r="G106" s="125"/>
      <c r="H106" s="54">
        <f>SUM(H107:H119)</f>
        <v>13675</v>
      </c>
      <c r="I106" s="126"/>
      <c r="J106" s="392"/>
      <c r="K106" s="393"/>
    </row>
    <row r="107" spans="1:11">
      <c r="A107" s="49"/>
      <c r="B107" s="127" t="s">
        <v>194</v>
      </c>
      <c r="C107" s="123"/>
      <c r="D107" s="124"/>
      <c r="E107" s="116" t="s">
        <v>164</v>
      </c>
      <c r="F107" s="44">
        <v>20</v>
      </c>
      <c r="G107" s="128">
        <v>30</v>
      </c>
      <c r="H107" s="57">
        <f>F107*G107</f>
        <v>600</v>
      </c>
      <c r="I107" s="126"/>
      <c r="J107" s="392"/>
      <c r="K107" s="393"/>
    </row>
    <row r="108" spans="1:11">
      <c r="A108" s="49"/>
      <c r="B108" s="127" t="s">
        <v>195</v>
      </c>
      <c r="C108" s="123"/>
      <c r="D108" s="124"/>
      <c r="E108" s="116" t="s">
        <v>164</v>
      </c>
      <c r="F108" s="44">
        <v>22</v>
      </c>
      <c r="G108" s="128">
        <v>21</v>
      </c>
      <c r="H108" s="57">
        <f t="shared" ref="H108:H119" si="3">F108*G108</f>
        <v>462</v>
      </c>
      <c r="I108" s="126"/>
      <c r="J108" s="392"/>
      <c r="K108" s="393"/>
    </row>
    <row r="109" spans="1:11">
      <c r="A109" s="49"/>
      <c r="B109" s="127" t="s">
        <v>196</v>
      </c>
      <c r="C109" s="123"/>
      <c r="D109" s="124"/>
      <c r="E109" s="116" t="s">
        <v>164</v>
      </c>
      <c r="F109" s="44">
        <v>10</v>
      </c>
      <c r="G109" s="128">
        <v>72</v>
      </c>
      <c r="H109" s="57">
        <f t="shared" si="3"/>
        <v>720</v>
      </c>
      <c r="I109" s="126"/>
      <c r="J109" s="392"/>
      <c r="K109" s="393"/>
    </row>
    <row r="110" spans="1:11">
      <c r="A110" s="19"/>
      <c r="B110" s="127" t="s">
        <v>197</v>
      </c>
      <c r="C110" s="123"/>
      <c r="D110" s="124"/>
      <c r="E110" s="116" t="s">
        <v>164</v>
      </c>
      <c r="F110" s="44">
        <v>4</v>
      </c>
      <c r="G110" s="128">
        <v>850.75</v>
      </c>
      <c r="H110" s="129">
        <f t="shared" si="3"/>
        <v>3403</v>
      </c>
      <c r="I110" s="126"/>
      <c r="J110" s="392"/>
      <c r="K110" s="393"/>
    </row>
    <row r="111" spans="1:11">
      <c r="A111" s="19"/>
      <c r="B111" s="127" t="s">
        <v>198</v>
      </c>
      <c r="C111" s="123"/>
      <c r="D111" s="124"/>
      <c r="E111" s="116" t="s">
        <v>164</v>
      </c>
      <c r="F111" s="44">
        <v>20</v>
      </c>
      <c r="G111" s="128">
        <v>194</v>
      </c>
      <c r="H111" s="129">
        <f t="shared" si="3"/>
        <v>3880</v>
      </c>
      <c r="I111" s="126"/>
      <c r="J111" s="392"/>
      <c r="K111" s="393"/>
    </row>
    <row r="112" spans="1:11">
      <c r="A112" s="19"/>
      <c r="B112" s="127" t="s">
        <v>199</v>
      </c>
      <c r="C112" s="123"/>
      <c r="D112" s="124"/>
      <c r="E112" s="116" t="s">
        <v>200</v>
      </c>
      <c r="F112" s="44">
        <v>20</v>
      </c>
      <c r="G112" s="128">
        <v>50</v>
      </c>
      <c r="H112" s="129">
        <f t="shared" si="3"/>
        <v>1000</v>
      </c>
      <c r="I112" s="126"/>
      <c r="J112" s="392"/>
      <c r="K112" s="393"/>
    </row>
    <row r="113" spans="1:11">
      <c r="A113" s="19"/>
      <c r="B113" s="127" t="s">
        <v>201</v>
      </c>
      <c r="C113" s="123"/>
      <c r="D113" s="124"/>
      <c r="E113" s="116" t="s">
        <v>168</v>
      </c>
      <c r="F113" s="44">
        <v>10</v>
      </c>
      <c r="G113" s="128">
        <v>48</v>
      </c>
      <c r="H113" s="129">
        <f t="shared" si="3"/>
        <v>480</v>
      </c>
      <c r="I113" s="126"/>
      <c r="J113" s="392"/>
      <c r="K113" s="393"/>
    </row>
    <row r="114" spans="1:11">
      <c r="A114" s="19"/>
      <c r="B114" s="130" t="s">
        <v>202</v>
      </c>
      <c r="C114" s="123"/>
      <c r="D114" s="124"/>
      <c r="E114" s="116" t="s">
        <v>164</v>
      </c>
      <c r="F114" s="44">
        <v>3</v>
      </c>
      <c r="G114" s="128">
        <v>110</v>
      </c>
      <c r="H114" s="129">
        <f t="shared" si="3"/>
        <v>330</v>
      </c>
      <c r="I114" s="126"/>
      <c r="J114" s="392"/>
      <c r="K114" s="393"/>
    </row>
    <row r="115" spans="1:11">
      <c r="A115" s="19"/>
      <c r="B115" s="130" t="s">
        <v>203</v>
      </c>
      <c r="C115" s="123"/>
      <c r="D115" s="124"/>
      <c r="E115" s="116" t="s">
        <v>164</v>
      </c>
      <c r="F115" s="44">
        <v>5</v>
      </c>
      <c r="G115" s="128">
        <v>20</v>
      </c>
      <c r="H115" s="129">
        <f t="shared" si="3"/>
        <v>100</v>
      </c>
      <c r="I115" s="126"/>
      <c r="J115" s="392"/>
      <c r="K115" s="393"/>
    </row>
    <row r="116" spans="1:11">
      <c r="A116" s="19"/>
      <c r="B116" s="130" t="s">
        <v>204</v>
      </c>
      <c r="C116" s="123"/>
      <c r="D116" s="124"/>
      <c r="E116" s="116" t="s">
        <v>164</v>
      </c>
      <c r="F116" s="44">
        <v>10</v>
      </c>
      <c r="G116" s="128">
        <v>65</v>
      </c>
      <c r="H116" s="129">
        <f t="shared" si="3"/>
        <v>650</v>
      </c>
      <c r="I116" s="126"/>
      <c r="J116" s="392"/>
      <c r="K116" s="393"/>
    </row>
    <row r="117" spans="1:11">
      <c r="A117" s="19"/>
      <c r="B117" s="130" t="s">
        <v>205</v>
      </c>
      <c r="C117" s="123"/>
      <c r="D117" s="124"/>
      <c r="E117" s="116" t="s">
        <v>164</v>
      </c>
      <c r="F117" s="44">
        <v>80</v>
      </c>
      <c r="G117" s="128">
        <v>15</v>
      </c>
      <c r="H117" s="129">
        <f t="shared" si="3"/>
        <v>1200</v>
      </c>
      <c r="I117" s="126"/>
      <c r="J117" s="392"/>
      <c r="K117" s="393"/>
    </row>
    <row r="118" spans="1:11">
      <c r="A118" s="19"/>
      <c r="B118" s="130" t="s">
        <v>206</v>
      </c>
      <c r="C118" s="123"/>
      <c r="D118" s="124"/>
      <c r="E118" s="116" t="s">
        <v>164</v>
      </c>
      <c r="F118" s="44">
        <v>10</v>
      </c>
      <c r="G118" s="128">
        <v>55</v>
      </c>
      <c r="H118" s="129">
        <f t="shared" si="3"/>
        <v>550</v>
      </c>
      <c r="I118" s="126"/>
      <c r="J118" s="392"/>
      <c r="K118" s="393"/>
    </row>
    <row r="119" spans="1:11">
      <c r="A119" s="19"/>
      <c r="B119" s="130" t="s">
        <v>207</v>
      </c>
      <c r="C119" s="123"/>
      <c r="D119" s="124"/>
      <c r="E119" s="116" t="s">
        <v>164</v>
      </c>
      <c r="F119" s="44">
        <v>20</v>
      </c>
      <c r="G119" s="128">
        <v>15</v>
      </c>
      <c r="H119" s="129">
        <f t="shared" si="3"/>
        <v>300</v>
      </c>
      <c r="I119" s="126"/>
      <c r="J119" s="392"/>
      <c r="K119" s="393"/>
    </row>
    <row r="120" spans="1:11">
      <c r="A120" s="49">
        <v>5</v>
      </c>
      <c r="B120" s="131" t="s">
        <v>208</v>
      </c>
      <c r="C120" s="123" t="s">
        <v>62</v>
      </c>
      <c r="D120" s="124">
        <v>346000</v>
      </c>
      <c r="E120" s="116"/>
      <c r="F120" s="44"/>
      <c r="G120" s="128"/>
      <c r="H120" s="132">
        <f>SUM(H121:H129)</f>
        <v>12185</v>
      </c>
      <c r="I120" s="126"/>
      <c r="J120" s="392"/>
      <c r="K120" s="393"/>
    </row>
    <row r="121" spans="1:11">
      <c r="A121" s="19"/>
      <c r="B121" s="130" t="s">
        <v>209</v>
      </c>
      <c r="C121" s="123"/>
      <c r="D121" s="124"/>
      <c r="E121" s="116" t="s">
        <v>164</v>
      </c>
      <c r="F121" s="44">
        <v>25</v>
      </c>
      <c r="G121" s="128">
        <v>15</v>
      </c>
      <c r="H121" s="129">
        <f t="shared" ref="H121:H129" si="4">F121*G121</f>
        <v>375</v>
      </c>
      <c r="I121" s="126"/>
      <c r="J121" s="392"/>
      <c r="K121" s="393"/>
    </row>
    <row r="122" spans="1:11">
      <c r="A122" s="19"/>
      <c r="B122" s="130" t="s">
        <v>210</v>
      </c>
      <c r="C122" s="123"/>
      <c r="D122" s="124"/>
      <c r="E122" s="116" t="s">
        <v>211</v>
      </c>
      <c r="F122" s="44">
        <v>40</v>
      </c>
      <c r="G122" s="128">
        <v>250</v>
      </c>
      <c r="H122" s="129">
        <f t="shared" si="4"/>
        <v>10000</v>
      </c>
      <c r="I122" s="126"/>
      <c r="J122" s="392"/>
      <c r="K122" s="393"/>
    </row>
    <row r="123" spans="1:11">
      <c r="A123" s="19"/>
      <c r="B123" s="130" t="s">
        <v>212</v>
      </c>
      <c r="C123" s="123"/>
      <c r="D123" s="124"/>
      <c r="E123" s="116" t="s">
        <v>211</v>
      </c>
      <c r="F123" s="44">
        <v>5</v>
      </c>
      <c r="G123" s="128">
        <v>20</v>
      </c>
      <c r="H123" s="129">
        <f t="shared" si="4"/>
        <v>100</v>
      </c>
      <c r="I123" s="126"/>
      <c r="J123" s="392"/>
      <c r="K123" s="393"/>
    </row>
    <row r="124" spans="1:11">
      <c r="A124" s="19"/>
      <c r="B124" s="130" t="s">
        <v>213</v>
      </c>
      <c r="C124" s="123"/>
      <c r="D124" s="124"/>
      <c r="E124" s="116" t="s">
        <v>164</v>
      </c>
      <c r="F124" s="44">
        <v>15</v>
      </c>
      <c r="G124" s="128">
        <v>48</v>
      </c>
      <c r="H124" s="129">
        <f t="shared" si="4"/>
        <v>720</v>
      </c>
      <c r="I124" s="126"/>
      <c r="J124" s="392"/>
      <c r="K124" s="393"/>
    </row>
    <row r="125" spans="1:11">
      <c r="A125" s="19"/>
      <c r="B125" s="130" t="s">
        <v>214</v>
      </c>
      <c r="C125" s="123"/>
      <c r="D125" s="124"/>
      <c r="E125" s="116" t="s">
        <v>164</v>
      </c>
      <c r="F125" s="44">
        <v>10</v>
      </c>
      <c r="G125" s="128">
        <v>15</v>
      </c>
      <c r="H125" s="129">
        <f t="shared" si="4"/>
        <v>150</v>
      </c>
      <c r="I125" s="126"/>
      <c r="J125" s="392"/>
      <c r="K125" s="393"/>
    </row>
    <row r="126" spans="1:11">
      <c r="A126" s="19"/>
      <c r="B126" s="130" t="s">
        <v>215</v>
      </c>
      <c r="C126" s="123"/>
      <c r="D126" s="124"/>
      <c r="E126" s="116" t="s">
        <v>164</v>
      </c>
      <c r="F126" s="44">
        <v>100</v>
      </c>
      <c r="G126" s="128">
        <v>3</v>
      </c>
      <c r="H126" s="129">
        <f t="shared" si="4"/>
        <v>300</v>
      </c>
      <c r="I126" s="126"/>
      <c r="J126" s="392"/>
      <c r="K126" s="393"/>
    </row>
    <row r="127" spans="1:11">
      <c r="A127" s="19"/>
      <c r="B127" s="130" t="s">
        <v>216</v>
      </c>
      <c r="C127" s="123"/>
      <c r="D127" s="124"/>
      <c r="E127" s="116" t="s">
        <v>164</v>
      </c>
      <c r="F127" s="44">
        <v>3</v>
      </c>
      <c r="G127" s="128">
        <v>30</v>
      </c>
      <c r="H127" s="129">
        <f t="shared" si="4"/>
        <v>90</v>
      </c>
      <c r="I127" s="126"/>
      <c r="J127" s="392"/>
      <c r="K127" s="393"/>
    </row>
    <row r="128" spans="1:11">
      <c r="A128" s="19"/>
      <c r="B128" s="130" t="s">
        <v>217</v>
      </c>
      <c r="C128" s="123"/>
      <c r="D128" s="124"/>
      <c r="E128" s="116" t="s">
        <v>164</v>
      </c>
      <c r="F128" s="44">
        <v>5</v>
      </c>
      <c r="G128" s="128">
        <v>60</v>
      </c>
      <c r="H128" s="129">
        <f t="shared" si="4"/>
        <v>300</v>
      </c>
      <c r="I128" s="126"/>
      <c r="J128" s="392"/>
      <c r="K128" s="393"/>
    </row>
    <row r="129" spans="1:11">
      <c r="A129" s="19"/>
      <c r="B129" s="130" t="s">
        <v>218</v>
      </c>
      <c r="C129" s="123"/>
      <c r="D129" s="124"/>
      <c r="E129" s="116" t="s">
        <v>211</v>
      </c>
      <c r="F129" s="44">
        <v>10</v>
      </c>
      <c r="G129" s="128">
        <v>15</v>
      </c>
      <c r="H129" s="129">
        <f t="shared" si="4"/>
        <v>150</v>
      </c>
      <c r="I129" s="126"/>
      <c r="J129" s="392"/>
      <c r="K129" s="393"/>
    </row>
    <row r="130" spans="1:11">
      <c r="A130" s="49">
        <v>6</v>
      </c>
      <c r="B130" s="131" t="s">
        <v>219</v>
      </c>
      <c r="C130" s="123" t="s">
        <v>62</v>
      </c>
      <c r="D130" s="124">
        <v>346000</v>
      </c>
      <c r="E130" s="116"/>
      <c r="F130" s="44"/>
      <c r="G130" s="128"/>
      <c r="H130" s="132">
        <f>SUM(H131:H137)</f>
        <v>9139.9988000000012</v>
      </c>
      <c r="I130" s="126"/>
      <c r="J130" s="392"/>
      <c r="K130" s="393"/>
    </row>
    <row r="131" spans="1:11">
      <c r="A131" s="19"/>
      <c r="B131" s="130" t="s">
        <v>220</v>
      </c>
      <c r="C131" s="123"/>
      <c r="D131" s="124"/>
      <c r="E131" s="116" t="s">
        <v>164</v>
      </c>
      <c r="F131" s="44">
        <v>18</v>
      </c>
      <c r="G131" s="128">
        <v>46.666600000000003</v>
      </c>
      <c r="H131" s="129">
        <f t="shared" ref="H131:H137" si="5">F131*G131</f>
        <v>839.99880000000007</v>
      </c>
      <c r="I131" s="126"/>
      <c r="J131" s="392"/>
      <c r="K131" s="393"/>
    </row>
    <row r="132" spans="1:11">
      <c r="A132" s="19"/>
      <c r="B132" s="130" t="s">
        <v>221</v>
      </c>
      <c r="C132" s="123"/>
      <c r="D132" s="124"/>
      <c r="E132" s="116" t="s">
        <v>164</v>
      </c>
      <c r="F132" s="44">
        <v>4</v>
      </c>
      <c r="G132" s="128">
        <v>170</v>
      </c>
      <c r="H132" s="129">
        <f t="shared" si="5"/>
        <v>680</v>
      </c>
      <c r="I132" s="126"/>
      <c r="J132" s="392"/>
      <c r="K132" s="393"/>
    </row>
    <row r="133" spans="1:11">
      <c r="A133" s="19"/>
      <c r="B133" s="130" t="s">
        <v>222</v>
      </c>
      <c r="C133" s="123"/>
      <c r="D133" s="124"/>
      <c r="E133" s="116" t="s">
        <v>164</v>
      </c>
      <c r="F133" s="44">
        <v>17</v>
      </c>
      <c r="G133" s="128">
        <v>60</v>
      </c>
      <c r="H133" s="129">
        <f t="shared" si="5"/>
        <v>1020</v>
      </c>
      <c r="I133" s="126"/>
      <c r="J133" s="392"/>
      <c r="K133" s="393"/>
    </row>
    <row r="134" spans="1:11">
      <c r="A134" s="19"/>
      <c r="B134" s="130" t="s">
        <v>223</v>
      </c>
      <c r="C134" s="123"/>
      <c r="D134" s="124"/>
      <c r="E134" s="116" t="s">
        <v>164</v>
      </c>
      <c r="F134" s="44">
        <v>5</v>
      </c>
      <c r="G134" s="128">
        <v>240</v>
      </c>
      <c r="H134" s="129">
        <f t="shared" si="5"/>
        <v>1200</v>
      </c>
      <c r="I134" s="126"/>
      <c r="J134" s="392"/>
      <c r="K134" s="393"/>
    </row>
    <row r="135" spans="1:11">
      <c r="A135" s="19"/>
      <c r="B135" s="130" t="s">
        <v>224</v>
      </c>
      <c r="C135" s="123"/>
      <c r="D135" s="124"/>
      <c r="E135" s="116" t="s">
        <v>164</v>
      </c>
      <c r="F135" s="44">
        <v>20</v>
      </c>
      <c r="G135" s="128">
        <v>30</v>
      </c>
      <c r="H135" s="129">
        <f t="shared" si="5"/>
        <v>600</v>
      </c>
      <c r="I135" s="126"/>
      <c r="J135" s="392"/>
      <c r="K135" s="393"/>
    </row>
    <row r="136" spans="1:11">
      <c r="A136" s="19"/>
      <c r="B136" s="130" t="s">
        <v>225</v>
      </c>
      <c r="C136" s="123"/>
      <c r="D136" s="124"/>
      <c r="E136" s="116" t="s">
        <v>164</v>
      </c>
      <c r="F136" s="44">
        <v>3</v>
      </c>
      <c r="G136" s="128">
        <v>800</v>
      </c>
      <c r="H136" s="129">
        <f t="shared" si="5"/>
        <v>2400</v>
      </c>
      <c r="I136" s="126"/>
      <c r="J136" s="392"/>
      <c r="K136" s="393"/>
    </row>
    <row r="137" spans="1:11">
      <c r="A137" s="19"/>
      <c r="B137" s="130" t="s">
        <v>226</v>
      </c>
      <c r="C137" s="123"/>
      <c r="D137" s="124"/>
      <c r="E137" s="116" t="s">
        <v>164</v>
      </c>
      <c r="F137" s="44">
        <v>4</v>
      </c>
      <c r="G137" s="128">
        <v>600</v>
      </c>
      <c r="H137" s="129">
        <f t="shared" si="5"/>
        <v>2400</v>
      </c>
      <c r="I137" s="126"/>
      <c r="J137" s="392"/>
      <c r="K137" s="393"/>
    </row>
    <row r="138" spans="1:11">
      <c r="A138" s="58"/>
      <c r="B138" s="85" t="s">
        <v>122</v>
      </c>
      <c r="C138" s="85"/>
      <c r="D138" s="86"/>
      <c r="E138" s="58"/>
      <c r="F138" s="87"/>
      <c r="G138" s="87"/>
      <c r="H138" s="133">
        <f>H62+H63+H94+H98+H106+H120+H130</f>
        <v>1038456.9967998648</v>
      </c>
      <c r="J138" s="363"/>
      <c r="K138" s="379"/>
    </row>
    <row r="141" spans="1:11">
      <c r="A141" s="134" t="s">
        <v>227</v>
      </c>
      <c r="B141" s="103"/>
      <c r="C141" s="103"/>
      <c r="D141" s="103"/>
      <c r="E141" s="103"/>
      <c r="F141" s="135"/>
      <c r="G141" s="135"/>
      <c r="H141" s="136">
        <f>H15+H22+H30+H48+H56+H138+H37</f>
        <v>6030373.9967998648</v>
      </c>
    </row>
  </sheetData>
  <mergeCells count="10">
    <mergeCell ref="A14:A15"/>
    <mergeCell ref="A17:H17"/>
    <mergeCell ref="A24:H24"/>
    <mergeCell ref="A51:H51"/>
    <mergeCell ref="A2:H2"/>
    <mergeCell ref="A4:H4"/>
    <mergeCell ref="A5:H5"/>
    <mergeCell ref="A6:H6"/>
    <mergeCell ref="A8:H8"/>
    <mergeCell ref="A12:A13"/>
  </mergeCells>
  <pageMargins left="0.70866141732283472" right="0.70866141732283472" top="0.43" bottom="0.19685039370078741" header="0.47" footer="0.31496062992125984"/>
  <pageSetup paperSize="9" scale="69" orientation="portrait" r:id="rId1"/>
  <rowBreaks count="1" manualBreakCount="1">
    <brk id="70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4"/>
  <sheetViews>
    <sheetView view="pageBreakPreview" topLeftCell="A31" zoomScaleSheetLayoutView="100" workbookViewId="0">
      <selection activeCell="A27" sqref="A27:N28"/>
    </sheetView>
  </sheetViews>
  <sheetFormatPr defaultColWidth="1.140625" defaultRowHeight="15.75"/>
  <cols>
    <col min="1" max="4" width="1.140625" style="345"/>
    <col min="5" max="5" width="3.5703125" style="345" customWidth="1"/>
    <col min="6" max="12" width="1.140625" style="345"/>
    <col min="13" max="13" width="4.85546875" style="345" customWidth="1"/>
    <col min="14" max="14" width="9.5703125" style="345" customWidth="1"/>
    <col min="15" max="24" width="1.140625" style="345"/>
    <col min="25" max="25" width="1.140625" style="345" hidden="1" customWidth="1"/>
    <col min="26" max="30" width="1.140625" style="345"/>
    <col min="31" max="31" width="0.7109375" style="345" customWidth="1"/>
    <col min="32" max="33" width="1.140625" style="345"/>
    <col min="34" max="34" width="2" style="345" customWidth="1"/>
    <col min="35" max="36" width="1.140625" style="345"/>
    <col min="37" max="37" width="3.5703125" style="345" customWidth="1"/>
    <col min="38" max="43" width="1.140625" style="345"/>
    <col min="44" max="44" width="2.42578125" style="345" customWidth="1"/>
    <col min="45" max="45" width="1.85546875" style="345" customWidth="1"/>
    <col min="46" max="46" width="1.140625" style="345"/>
    <col min="47" max="47" width="5" style="345" customWidth="1"/>
    <col min="48" max="48" width="1.140625" style="345"/>
    <col min="49" max="49" width="2.42578125" style="345" customWidth="1"/>
    <col min="50" max="50" width="2" style="345" customWidth="1"/>
    <col min="51" max="51" width="1.140625" style="345"/>
    <col min="52" max="52" width="6.7109375" style="345" customWidth="1"/>
    <col min="53" max="53" width="1.140625" style="345" hidden="1" customWidth="1"/>
    <col min="54" max="54" width="0.5703125" style="345" hidden="1" customWidth="1"/>
    <col min="55" max="56" width="1.5703125" style="345" hidden="1" customWidth="1"/>
    <col min="57" max="57" width="2.28515625" style="345" hidden="1" customWidth="1"/>
    <col min="58" max="58" width="1.140625" style="345"/>
    <col min="59" max="60" width="2.7109375" style="345" customWidth="1"/>
    <col min="61" max="260" width="1.140625" style="345"/>
    <col min="261" max="261" width="3.5703125" style="345" customWidth="1"/>
    <col min="262" max="268" width="1.140625" style="345"/>
    <col min="269" max="269" width="4.85546875" style="345" customWidth="1"/>
    <col min="270" max="270" width="9.5703125" style="345" customWidth="1"/>
    <col min="271" max="280" width="1.140625" style="345"/>
    <col min="281" max="281" width="0" style="345" hidden="1" customWidth="1"/>
    <col min="282" max="286" width="1.140625" style="345"/>
    <col min="287" max="287" width="0.7109375" style="345" customWidth="1"/>
    <col min="288" max="292" width="1.140625" style="345"/>
    <col min="293" max="293" width="3.5703125" style="345" customWidth="1"/>
    <col min="294" max="309" width="1.140625" style="345"/>
    <col min="310" max="310" width="0.5703125" style="345" customWidth="1"/>
    <col min="311" max="311" width="1.140625" style="345"/>
    <col min="312" max="312" width="1.5703125" style="345" customWidth="1"/>
    <col min="313" max="313" width="2.28515625" style="345" customWidth="1"/>
    <col min="314" max="314" width="1.140625" style="345"/>
    <col min="315" max="315" width="0.7109375" style="345" customWidth="1"/>
    <col min="316" max="316" width="0.85546875" style="345" customWidth="1"/>
    <col min="317" max="516" width="1.140625" style="345"/>
    <col min="517" max="517" width="3.5703125" style="345" customWidth="1"/>
    <col min="518" max="524" width="1.140625" style="345"/>
    <col min="525" max="525" width="4.85546875" style="345" customWidth="1"/>
    <col min="526" max="526" width="9.5703125" style="345" customWidth="1"/>
    <col min="527" max="536" width="1.140625" style="345"/>
    <col min="537" max="537" width="0" style="345" hidden="1" customWidth="1"/>
    <col min="538" max="542" width="1.140625" style="345"/>
    <col min="543" max="543" width="0.7109375" style="345" customWidth="1"/>
    <col min="544" max="548" width="1.140625" style="345"/>
    <col min="549" max="549" width="3.5703125" style="345" customWidth="1"/>
    <col min="550" max="565" width="1.140625" style="345"/>
    <col min="566" max="566" width="0.5703125" style="345" customWidth="1"/>
    <col min="567" max="567" width="1.140625" style="345"/>
    <col min="568" max="568" width="1.5703125" style="345" customWidth="1"/>
    <col min="569" max="569" width="2.28515625" style="345" customWidth="1"/>
    <col min="570" max="570" width="1.140625" style="345"/>
    <col min="571" max="571" width="0.7109375" style="345" customWidth="1"/>
    <col min="572" max="572" width="0.85546875" style="345" customWidth="1"/>
    <col min="573" max="772" width="1.140625" style="345"/>
    <col min="773" max="773" width="3.5703125" style="345" customWidth="1"/>
    <col min="774" max="780" width="1.140625" style="345"/>
    <col min="781" max="781" width="4.85546875" style="345" customWidth="1"/>
    <col min="782" max="782" width="9.5703125" style="345" customWidth="1"/>
    <col min="783" max="792" width="1.140625" style="345"/>
    <col min="793" max="793" width="0" style="345" hidden="1" customWidth="1"/>
    <col min="794" max="798" width="1.140625" style="345"/>
    <col min="799" max="799" width="0.7109375" style="345" customWidth="1"/>
    <col min="800" max="804" width="1.140625" style="345"/>
    <col min="805" max="805" width="3.5703125" style="345" customWidth="1"/>
    <col min="806" max="821" width="1.140625" style="345"/>
    <col min="822" max="822" width="0.5703125" style="345" customWidth="1"/>
    <col min="823" max="823" width="1.140625" style="345"/>
    <col min="824" max="824" width="1.5703125" style="345" customWidth="1"/>
    <col min="825" max="825" width="2.28515625" style="345" customWidth="1"/>
    <col min="826" max="826" width="1.140625" style="345"/>
    <col min="827" max="827" width="0.7109375" style="345" customWidth="1"/>
    <col min="828" max="828" width="0.85546875" style="345" customWidth="1"/>
    <col min="829" max="1028" width="1.140625" style="345"/>
    <col min="1029" max="1029" width="3.5703125" style="345" customWidth="1"/>
    <col min="1030" max="1036" width="1.140625" style="345"/>
    <col min="1037" max="1037" width="4.85546875" style="345" customWidth="1"/>
    <col min="1038" max="1038" width="9.5703125" style="345" customWidth="1"/>
    <col min="1039" max="1048" width="1.140625" style="345"/>
    <col min="1049" max="1049" width="0" style="345" hidden="1" customWidth="1"/>
    <col min="1050" max="1054" width="1.140625" style="345"/>
    <col min="1055" max="1055" width="0.7109375" style="345" customWidth="1"/>
    <col min="1056" max="1060" width="1.140625" style="345"/>
    <col min="1061" max="1061" width="3.5703125" style="345" customWidth="1"/>
    <col min="1062" max="1077" width="1.140625" style="345"/>
    <col min="1078" max="1078" width="0.5703125" style="345" customWidth="1"/>
    <col min="1079" max="1079" width="1.140625" style="345"/>
    <col min="1080" max="1080" width="1.5703125" style="345" customWidth="1"/>
    <col min="1081" max="1081" width="2.28515625" style="345" customWidth="1"/>
    <col min="1082" max="1082" width="1.140625" style="345"/>
    <col min="1083" max="1083" width="0.7109375" style="345" customWidth="1"/>
    <col min="1084" max="1084" width="0.85546875" style="345" customWidth="1"/>
    <col min="1085" max="1284" width="1.140625" style="345"/>
    <col min="1285" max="1285" width="3.5703125" style="345" customWidth="1"/>
    <col min="1286" max="1292" width="1.140625" style="345"/>
    <col min="1293" max="1293" width="4.85546875" style="345" customWidth="1"/>
    <col min="1294" max="1294" width="9.5703125" style="345" customWidth="1"/>
    <col min="1295" max="1304" width="1.140625" style="345"/>
    <col min="1305" max="1305" width="0" style="345" hidden="1" customWidth="1"/>
    <col min="1306" max="1310" width="1.140625" style="345"/>
    <col min="1311" max="1311" width="0.7109375" style="345" customWidth="1"/>
    <col min="1312" max="1316" width="1.140625" style="345"/>
    <col min="1317" max="1317" width="3.5703125" style="345" customWidth="1"/>
    <col min="1318" max="1333" width="1.140625" style="345"/>
    <col min="1334" max="1334" width="0.5703125" style="345" customWidth="1"/>
    <col min="1335" max="1335" width="1.140625" style="345"/>
    <col min="1336" max="1336" width="1.5703125" style="345" customWidth="1"/>
    <col min="1337" max="1337" width="2.28515625" style="345" customWidth="1"/>
    <col min="1338" max="1338" width="1.140625" style="345"/>
    <col min="1339" max="1339" width="0.7109375" style="345" customWidth="1"/>
    <col min="1340" max="1340" width="0.85546875" style="345" customWidth="1"/>
    <col min="1341" max="1540" width="1.140625" style="345"/>
    <col min="1541" max="1541" width="3.5703125" style="345" customWidth="1"/>
    <col min="1542" max="1548" width="1.140625" style="345"/>
    <col min="1549" max="1549" width="4.85546875" style="345" customWidth="1"/>
    <col min="1550" max="1550" width="9.5703125" style="345" customWidth="1"/>
    <col min="1551" max="1560" width="1.140625" style="345"/>
    <col min="1561" max="1561" width="0" style="345" hidden="1" customWidth="1"/>
    <col min="1562" max="1566" width="1.140625" style="345"/>
    <col min="1567" max="1567" width="0.7109375" style="345" customWidth="1"/>
    <col min="1568" max="1572" width="1.140625" style="345"/>
    <col min="1573" max="1573" width="3.5703125" style="345" customWidth="1"/>
    <col min="1574" max="1589" width="1.140625" style="345"/>
    <col min="1590" max="1590" width="0.5703125" style="345" customWidth="1"/>
    <col min="1591" max="1591" width="1.140625" style="345"/>
    <col min="1592" max="1592" width="1.5703125" style="345" customWidth="1"/>
    <col min="1593" max="1593" width="2.28515625" style="345" customWidth="1"/>
    <col min="1594" max="1594" width="1.140625" style="345"/>
    <col min="1595" max="1595" width="0.7109375" style="345" customWidth="1"/>
    <col min="1596" max="1596" width="0.85546875" style="345" customWidth="1"/>
    <col min="1597" max="1796" width="1.140625" style="345"/>
    <col min="1797" max="1797" width="3.5703125" style="345" customWidth="1"/>
    <col min="1798" max="1804" width="1.140625" style="345"/>
    <col min="1805" max="1805" width="4.85546875" style="345" customWidth="1"/>
    <col min="1806" max="1806" width="9.5703125" style="345" customWidth="1"/>
    <col min="1807" max="1816" width="1.140625" style="345"/>
    <col min="1817" max="1817" width="0" style="345" hidden="1" customWidth="1"/>
    <col min="1818" max="1822" width="1.140625" style="345"/>
    <col min="1823" max="1823" width="0.7109375" style="345" customWidth="1"/>
    <col min="1824" max="1828" width="1.140625" style="345"/>
    <col min="1829" max="1829" width="3.5703125" style="345" customWidth="1"/>
    <col min="1830" max="1845" width="1.140625" style="345"/>
    <col min="1846" max="1846" width="0.5703125" style="345" customWidth="1"/>
    <col min="1847" max="1847" width="1.140625" style="345"/>
    <col min="1848" max="1848" width="1.5703125" style="345" customWidth="1"/>
    <col min="1849" max="1849" width="2.28515625" style="345" customWidth="1"/>
    <col min="1850" max="1850" width="1.140625" style="345"/>
    <col min="1851" max="1851" width="0.7109375" style="345" customWidth="1"/>
    <col min="1852" max="1852" width="0.85546875" style="345" customWidth="1"/>
    <col min="1853" max="2052" width="1.140625" style="345"/>
    <col min="2053" max="2053" width="3.5703125" style="345" customWidth="1"/>
    <col min="2054" max="2060" width="1.140625" style="345"/>
    <col min="2061" max="2061" width="4.85546875" style="345" customWidth="1"/>
    <col min="2062" max="2062" width="9.5703125" style="345" customWidth="1"/>
    <col min="2063" max="2072" width="1.140625" style="345"/>
    <col min="2073" max="2073" width="0" style="345" hidden="1" customWidth="1"/>
    <col min="2074" max="2078" width="1.140625" style="345"/>
    <col min="2079" max="2079" width="0.7109375" style="345" customWidth="1"/>
    <col min="2080" max="2084" width="1.140625" style="345"/>
    <col min="2085" max="2085" width="3.5703125" style="345" customWidth="1"/>
    <col min="2086" max="2101" width="1.140625" style="345"/>
    <col min="2102" max="2102" width="0.5703125" style="345" customWidth="1"/>
    <col min="2103" max="2103" width="1.140625" style="345"/>
    <col min="2104" max="2104" width="1.5703125" style="345" customWidth="1"/>
    <col min="2105" max="2105" width="2.28515625" style="345" customWidth="1"/>
    <col min="2106" max="2106" width="1.140625" style="345"/>
    <col min="2107" max="2107" width="0.7109375" style="345" customWidth="1"/>
    <col min="2108" max="2108" width="0.85546875" style="345" customWidth="1"/>
    <col min="2109" max="2308" width="1.140625" style="345"/>
    <col min="2309" max="2309" width="3.5703125" style="345" customWidth="1"/>
    <col min="2310" max="2316" width="1.140625" style="345"/>
    <col min="2317" max="2317" width="4.85546875" style="345" customWidth="1"/>
    <col min="2318" max="2318" width="9.5703125" style="345" customWidth="1"/>
    <col min="2319" max="2328" width="1.140625" style="345"/>
    <col min="2329" max="2329" width="0" style="345" hidden="1" customWidth="1"/>
    <col min="2330" max="2334" width="1.140625" style="345"/>
    <col min="2335" max="2335" width="0.7109375" style="345" customWidth="1"/>
    <col min="2336" max="2340" width="1.140625" style="345"/>
    <col min="2341" max="2341" width="3.5703125" style="345" customWidth="1"/>
    <col min="2342" max="2357" width="1.140625" style="345"/>
    <col min="2358" max="2358" width="0.5703125" style="345" customWidth="1"/>
    <col min="2359" max="2359" width="1.140625" style="345"/>
    <col min="2360" max="2360" width="1.5703125" style="345" customWidth="1"/>
    <col min="2361" max="2361" width="2.28515625" style="345" customWidth="1"/>
    <col min="2362" max="2362" width="1.140625" style="345"/>
    <col min="2363" max="2363" width="0.7109375" style="345" customWidth="1"/>
    <col min="2364" max="2364" width="0.85546875" style="345" customWidth="1"/>
    <col min="2365" max="2564" width="1.140625" style="345"/>
    <col min="2565" max="2565" width="3.5703125" style="345" customWidth="1"/>
    <col min="2566" max="2572" width="1.140625" style="345"/>
    <col min="2573" max="2573" width="4.85546875" style="345" customWidth="1"/>
    <col min="2574" max="2574" width="9.5703125" style="345" customWidth="1"/>
    <col min="2575" max="2584" width="1.140625" style="345"/>
    <col min="2585" max="2585" width="0" style="345" hidden="1" customWidth="1"/>
    <col min="2586" max="2590" width="1.140625" style="345"/>
    <col min="2591" max="2591" width="0.7109375" style="345" customWidth="1"/>
    <col min="2592" max="2596" width="1.140625" style="345"/>
    <col min="2597" max="2597" width="3.5703125" style="345" customWidth="1"/>
    <col min="2598" max="2613" width="1.140625" style="345"/>
    <col min="2614" max="2614" width="0.5703125" style="345" customWidth="1"/>
    <col min="2615" max="2615" width="1.140625" style="345"/>
    <col min="2616" max="2616" width="1.5703125" style="345" customWidth="1"/>
    <col min="2617" max="2617" width="2.28515625" style="345" customWidth="1"/>
    <col min="2618" max="2618" width="1.140625" style="345"/>
    <col min="2619" max="2619" width="0.7109375" style="345" customWidth="1"/>
    <col min="2620" max="2620" width="0.85546875" style="345" customWidth="1"/>
    <col min="2621" max="2820" width="1.140625" style="345"/>
    <col min="2821" max="2821" width="3.5703125" style="345" customWidth="1"/>
    <col min="2822" max="2828" width="1.140625" style="345"/>
    <col min="2829" max="2829" width="4.85546875" style="345" customWidth="1"/>
    <col min="2830" max="2830" width="9.5703125" style="345" customWidth="1"/>
    <col min="2831" max="2840" width="1.140625" style="345"/>
    <col min="2841" max="2841" width="0" style="345" hidden="1" customWidth="1"/>
    <col min="2842" max="2846" width="1.140625" style="345"/>
    <col min="2847" max="2847" width="0.7109375" style="345" customWidth="1"/>
    <col min="2848" max="2852" width="1.140625" style="345"/>
    <col min="2853" max="2853" width="3.5703125" style="345" customWidth="1"/>
    <col min="2854" max="2869" width="1.140625" style="345"/>
    <col min="2870" max="2870" width="0.5703125" style="345" customWidth="1"/>
    <col min="2871" max="2871" width="1.140625" style="345"/>
    <col min="2872" max="2872" width="1.5703125" style="345" customWidth="1"/>
    <col min="2873" max="2873" width="2.28515625" style="345" customWidth="1"/>
    <col min="2874" max="2874" width="1.140625" style="345"/>
    <col min="2875" max="2875" width="0.7109375" style="345" customWidth="1"/>
    <col min="2876" max="2876" width="0.85546875" style="345" customWidth="1"/>
    <col min="2877" max="3076" width="1.140625" style="345"/>
    <col min="3077" max="3077" width="3.5703125" style="345" customWidth="1"/>
    <col min="3078" max="3084" width="1.140625" style="345"/>
    <col min="3085" max="3085" width="4.85546875" style="345" customWidth="1"/>
    <col min="3086" max="3086" width="9.5703125" style="345" customWidth="1"/>
    <col min="3087" max="3096" width="1.140625" style="345"/>
    <col min="3097" max="3097" width="0" style="345" hidden="1" customWidth="1"/>
    <col min="3098" max="3102" width="1.140625" style="345"/>
    <col min="3103" max="3103" width="0.7109375" style="345" customWidth="1"/>
    <col min="3104" max="3108" width="1.140625" style="345"/>
    <col min="3109" max="3109" width="3.5703125" style="345" customWidth="1"/>
    <col min="3110" max="3125" width="1.140625" style="345"/>
    <col min="3126" max="3126" width="0.5703125" style="345" customWidth="1"/>
    <col min="3127" max="3127" width="1.140625" style="345"/>
    <col min="3128" max="3128" width="1.5703125" style="345" customWidth="1"/>
    <col min="3129" max="3129" width="2.28515625" style="345" customWidth="1"/>
    <col min="3130" max="3130" width="1.140625" style="345"/>
    <col min="3131" max="3131" width="0.7109375" style="345" customWidth="1"/>
    <col min="3132" max="3132" width="0.85546875" style="345" customWidth="1"/>
    <col min="3133" max="3332" width="1.140625" style="345"/>
    <col min="3333" max="3333" width="3.5703125" style="345" customWidth="1"/>
    <col min="3334" max="3340" width="1.140625" style="345"/>
    <col min="3341" max="3341" width="4.85546875" style="345" customWidth="1"/>
    <col min="3342" max="3342" width="9.5703125" style="345" customWidth="1"/>
    <col min="3343" max="3352" width="1.140625" style="345"/>
    <col min="3353" max="3353" width="0" style="345" hidden="1" customWidth="1"/>
    <col min="3354" max="3358" width="1.140625" style="345"/>
    <col min="3359" max="3359" width="0.7109375" style="345" customWidth="1"/>
    <col min="3360" max="3364" width="1.140625" style="345"/>
    <col min="3365" max="3365" width="3.5703125" style="345" customWidth="1"/>
    <col min="3366" max="3381" width="1.140625" style="345"/>
    <col min="3382" max="3382" width="0.5703125" style="345" customWidth="1"/>
    <col min="3383" max="3383" width="1.140625" style="345"/>
    <col min="3384" max="3384" width="1.5703125" style="345" customWidth="1"/>
    <col min="3385" max="3385" width="2.28515625" style="345" customWidth="1"/>
    <col min="3386" max="3386" width="1.140625" style="345"/>
    <col min="3387" max="3387" width="0.7109375" style="345" customWidth="1"/>
    <col min="3388" max="3388" width="0.85546875" style="345" customWidth="1"/>
    <col min="3389" max="3588" width="1.140625" style="345"/>
    <col min="3589" max="3589" width="3.5703125" style="345" customWidth="1"/>
    <col min="3590" max="3596" width="1.140625" style="345"/>
    <col min="3597" max="3597" width="4.85546875" style="345" customWidth="1"/>
    <col min="3598" max="3598" width="9.5703125" style="345" customWidth="1"/>
    <col min="3599" max="3608" width="1.140625" style="345"/>
    <col min="3609" max="3609" width="0" style="345" hidden="1" customWidth="1"/>
    <col min="3610" max="3614" width="1.140625" style="345"/>
    <col min="3615" max="3615" width="0.7109375" style="345" customWidth="1"/>
    <col min="3616" max="3620" width="1.140625" style="345"/>
    <col min="3621" max="3621" width="3.5703125" style="345" customWidth="1"/>
    <col min="3622" max="3637" width="1.140625" style="345"/>
    <col min="3638" max="3638" width="0.5703125" style="345" customWidth="1"/>
    <col min="3639" max="3639" width="1.140625" style="345"/>
    <col min="3640" max="3640" width="1.5703125" style="345" customWidth="1"/>
    <col min="3641" max="3641" width="2.28515625" style="345" customWidth="1"/>
    <col min="3642" max="3642" width="1.140625" style="345"/>
    <col min="3643" max="3643" width="0.7109375" style="345" customWidth="1"/>
    <col min="3644" max="3644" width="0.85546875" style="345" customWidth="1"/>
    <col min="3645" max="3844" width="1.140625" style="345"/>
    <col min="3845" max="3845" width="3.5703125" style="345" customWidth="1"/>
    <col min="3846" max="3852" width="1.140625" style="345"/>
    <col min="3853" max="3853" width="4.85546875" style="345" customWidth="1"/>
    <col min="3854" max="3854" width="9.5703125" style="345" customWidth="1"/>
    <col min="3855" max="3864" width="1.140625" style="345"/>
    <col min="3865" max="3865" width="0" style="345" hidden="1" customWidth="1"/>
    <col min="3866" max="3870" width="1.140625" style="345"/>
    <col min="3871" max="3871" width="0.7109375" style="345" customWidth="1"/>
    <col min="3872" max="3876" width="1.140625" style="345"/>
    <col min="3877" max="3877" width="3.5703125" style="345" customWidth="1"/>
    <col min="3878" max="3893" width="1.140625" style="345"/>
    <col min="3894" max="3894" width="0.5703125" style="345" customWidth="1"/>
    <col min="3895" max="3895" width="1.140625" style="345"/>
    <col min="3896" max="3896" width="1.5703125" style="345" customWidth="1"/>
    <col min="3897" max="3897" width="2.28515625" style="345" customWidth="1"/>
    <col min="3898" max="3898" width="1.140625" style="345"/>
    <col min="3899" max="3899" width="0.7109375" style="345" customWidth="1"/>
    <col min="3900" max="3900" width="0.85546875" style="345" customWidth="1"/>
    <col min="3901" max="4100" width="1.140625" style="345"/>
    <col min="4101" max="4101" width="3.5703125" style="345" customWidth="1"/>
    <col min="4102" max="4108" width="1.140625" style="345"/>
    <col min="4109" max="4109" width="4.85546875" style="345" customWidth="1"/>
    <col min="4110" max="4110" width="9.5703125" style="345" customWidth="1"/>
    <col min="4111" max="4120" width="1.140625" style="345"/>
    <col min="4121" max="4121" width="0" style="345" hidden="1" customWidth="1"/>
    <col min="4122" max="4126" width="1.140625" style="345"/>
    <col min="4127" max="4127" width="0.7109375" style="345" customWidth="1"/>
    <col min="4128" max="4132" width="1.140625" style="345"/>
    <col min="4133" max="4133" width="3.5703125" style="345" customWidth="1"/>
    <col min="4134" max="4149" width="1.140625" style="345"/>
    <col min="4150" max="4150" width="0.5703125" style="345" customWidth="1"/>
    <col min="4151" max="4151" width="1.140625" style="345"/>
    <col min="4152" max="4152" width="1.5703125" style="345" customWidth="1"/>
    <col min="4153" max="4153" width="2.28515625" style="345" customWidth="1"/>
    <col min="4154" max="4154" width="1.140625" style="345"/>
    <col min="4155" max="4155" width="0.7109375" style="345" customWidth="1"/>
    <col min="4156" max="4156" width="0.85546875" style="345" customWidth="1"/>
    <col min="4157" max="4356" width="1.140625" style="345"/>
    <col min="4357" max="4357" width="3.5703125" style="345" customWidth="1"/>
    <col min="4358" max="4364" width="1.140625" style="345"/>
    <col min="4365" max="4365" width="4.85546875" style="345" customWidth="1"/>
    <col min="4366" max="4366" width="9.5703125" style="345" customWidth="1"/>
    <col min="4367" max="4376" width="1.140625" style="345"/>
    <col min="4377" max="4377" width="0" style="345" hidden="1" customWidth="1"/>
    <col min="4378" max="4382" width="1.140625" style="345"/>
    <col min="4383" max="4383" width="0.7109375" style="345" customWidth="1"/>
    <col min="4384" max="4388" width="1.140625" style="345"/>
    <col min="4389" max="4389" width="3.5703125" style="345" customWidth="1"/>
    <col min="4390" max="4405" width="1.140625" style="345"/>
    <col min="4406" max="4406" width="0.5703125" style="345" customWidth="1"/>
    <col min="4407" max="4407" width="1.140625" style="345"/>
    <col min="4408" max="4408" width="1.5703125" style="345" customWidth="1"/>
    <col min="4409" max="4409" width="2.28515625" style="345" customWidth="1"/>
    <col min="4410" max="4410" width="1.140625" style="345"/>
    <col min="4411" max="4411" width="0.7109375" style="345" customWidth="1"/>
    <col min="4412" max="4412" width="0.85546875" style="345" customWidth="1"/>
    <col min="4413" max="4612" width="1.140625" style="345"/>
    <col min="4613" max="4613" width="3.5703125" style="345" customWidth="1"/>
    <col min="4614" max="4620" width="1.140625" style="345"/>
    <col min="4621" max="4621" width="4.85546875" style="345" customWidth="1"/>
    <col min="4622" max="4622" width="9.5703125" style="345" customWidth="1"/>
    <col min="4623" max="4632" width="1.140625" style="345"/>
    <col min="4633" max="4633" width="0" style="345" hidden="1" customWidth="1"/>
    <col min="4634" max="4638" width="1.140625" style="345"/>
    <col min="4639" max="4639" width="0.7109375" style="345" customWidth="1"/>
    <col min="4640" max="4644" width="1.140625" style="345"/>
    <col min="4645" max="4645" width="3.5703125" style="345" customWidth="1"/>
    <col min="4646" max="4661" width="1.140625" style="345"/>
    <col min="4662" max="4662" width="0.5703125" style="345" customWidth="1"/>
    <col min="4663" max="4663" width="1.140625" style="345"/>
    <col min="4664" max="4664" width="1.5703125" style="345" customWidth="1"/>
    <col min="4665" max="4665" width="2.28515625" style="345" customWidth="1"/>
    <col min="4666" max="4666" width="1.140625" style="345"/>
    <col min="4667" max="4667" width="0.7109375" style="345" customWidth="1"/>
    <col min="4668" max="4668" width="0.85546875" style="345" customWidth="1"/>
    <col min="4669" max="4868" width="1.140625" style="345"/>
    <col min="4869" max="4869" width="3.5703125" style="345" customWidth="1"/>
    <col min="4870" max="4876" width="1.140625" style="345"/>
    <col min="4877" max="4877" width="4.85546875" style="345" customWidth="1"/>
    <col min="4878" max="4878" width="9.5703125" style="345" customWidth="1"/>
    <col min="4879" max="4888" width="1.140625" style="345"/>
    <col min="4889" max="4889" width="0" style="345" hidden="1" customWidth="1"/>
    <col min="4890" max="4894" width="1.140625" style="345"/>
    <col min="4895" max="4895" width="0.7109375" style="345" customWidth="1"/>
    <col min="4896" max="4900" width="1.140625" style="345"/>
    <col min="4901" max="4901" width="3.5703125" style="345" customWidth="1"/>
    <col min="4902" max="4917" width="1.140625" style="345"/>
    <col min="4918" max="4918" width="0.5703125" style="345" customWidth="1"/>
    <col min="4919" max="4919" width="1.140625" style="345"/>
    <col min="4920" max="4920" width="1.5703125" style="345" customWidth="1"/>
    <col min="4921" max="4921" width="2.28515625" style="345" customWidth="1"/>
    <col min="4922" max="4922" width="1.140625" style="345"/>
    <col min="4923" max="4923" width="0.7109375" style="345" customWidth="1"/>
    <col min="4924" max="4924" width="0.85546875" style="345" customWidth="1"/>
    <col min="4925" max="5124" width="1.140625" style="345"/>
    <col min="5125" max="5125" width="3.5703125" style="345" customWidth="1"/>
    <col min="5126" max="5132" width="1.140625" style="345"/>
    <col min="5133" max="5133" width="4.85546875" style="345" customWidth="1"/>
    <col min="5134" max="5134" width="9.5703125" style="345" customWidth="1"/>
    <col min="5135" max="5144" width="1.140625" style="345"/>
    <col min="5145" max="5145" width="0" style="345" hidden="1" customWidth="1"/>
    <col min="5146" max="5150" width="1.140625" style="345"/>
    <col min="5151" max="5151" width="0.7109375" style="345" customWidth="1"/>
    <col min="5152" max="5156" width="1.140625" style="345"/>
    <col min="5157" max="5157" width="3.5703125" style="345" customWidth="1"/>
    <col min="5158" max="5173" width="1.140625" style="345"/>
    <col min="5174" max="5174" width="0.5703125" style="345" customWidth="1"/>
    <col min="5175" max="5175" width="1.140625" style="345"/>
    <col min="5176" max="5176" width="1.5703125" style="345" customWidth="1"/>
    <col min="5177" max="5177" width="2.28515625" style="345" customWidth="1"/>
    <col min="5178" max="5178" width="1.140625" style="345"/>
    <col min="5179" max="5179" width="0.7109375" style="345" customWidth="1"/>
    <col min="5180" max="5180" width="0.85546875" style="345" customWidth="1"/>
    <col min="5181" max="5380" width="1.140625" style="345"/>
    <col min="5381" max="5381" width="3.5703125" style="345" customWidth="1"/>
    <col min="5382" max="5388" width="1.140625" style="345"/>
    <col min="5389" max="5389" width="4.85546875" style="345" customWidth="1"/>
    <col min="5390" max="5390" width="9.5703125" style="345" customWidth="1"/>
    <col min="5391" max="5400" width="1.140625" style="345"/>
    <col min="5401" max="5401" width="0" style="345" hidden="1" customWidth="1"/>
    <col min="5402" max="5406" width="1.140625" style="345"/>
    <col min="5407" max="5407" width="0.7109375" style="345" customWidth="1"/>
    <col min="5408" max="5412" width="1.140625" style="345"/>
    <col min="5413" max="5413" width="3.5703125" style="345" customWidth="1"/>
    <col min="5414" max="5429" width="1.140625" style="345"/>
    <col min="5430" max="5430" width="0.5703125" style="345" customWidth="1"/>
    <col min="5431" max="5431" width="1.140625" style="345"/>
    <col min="5432" max="5432" width="1.5703125" style="345" customWidth="1"/>
    <col min="5433" max="5433" width="2.28515625" style="345" customWidth="1"/>
    <col min="5434" max="5434" width="1.140625" style="345"/>
    <col min="5435" max="5435" width="0.7109375" style="345" customWidth="1"/>
    <col min="5436" max="5436" width="0.85546875" style="345" customWidth="1"/>
    <col min="5437" max="5636" width="1.140625" style="345"/>
    <col min="5637" max="5637" width="3.5703125" style="345" customWidth="1"/>
    <col min="5638" max="5644" width="1.140625" style="345"/>
    <col min="5645" max="5645" width="4.85546875" style="345" customWidth="1"/>
    <col min="5646" max="5646" width="9.5703125" style="345" customWidth="1"/>
    <col min="5647" max="5656" width="1.140625" style="345"/>
    <col min="5657" max="5657" width="0" style="345" hidden="1" customWidth="1"/>
    <col min="5658" max="5662" width="1.140625" style="345"/>
    <col min="5663" max="5663" width="0.7109375" style="345" customWidth="1"/>
    <col min="5664" max="5668" width="1.140625" style="345"/>
    <col min="5669" max="5669" width="3.5703125" style="345" customWidth="1"/>
    <col min="5670" max="5685" width="1.140625" style="345"/>
    <col min="5686" max="5686" width="0.5703125" style="345" customWidth="1"/>
    <col min="5687" max="5687" width="1.140625" style="345"/>
    <col min="5688" max="5688" width="1.5703125" style="345" customWidth="1"/>
    <col min="5689" max="5689" width="2.28515625" style="345" customWidth="1"/>
    <col min="5690" max="5690" width="1.140625" style="345"/>
    <col min="5691" max="5691" width="0.7109375" style="345" customWidth="1"/>
    <col min="5692" max="5692" width="0.85546875" style="345" customWidth="1"/>
    <col min="5693" max="5892" width="1.140625" style="345"/>
    <col min="5893" max="5893" width="3.5703125" style="345" customWidth="1"/>
    <col min="5894" max="5900" width="1.140625" style="345"/>
    <col min="5901" max="5901" width="4.85546875" style="345" customWidth="1"/>
    <col min="5902" max="5902" width="9.5703125" style="345" customWidth="1"/>
    <col min="5903" max="5912" width="1.140625" style="345"/>
    <col min="5913" max="5913" width="0" style="345" hidden="1" customWidth="1"/>
    <col min="5914" max="5918" width="1.140625" style="345"/>
    <col min="5919" max="5919" width="0.7109375" style="345" customWidth="1"/>
    <col min="5920" max="5924" width="1.140625" style="345"/>
    <col min="5925" max="5925" width="3.5703125" style="345" customWidth="1"/>
    <col min="5926" max="5941" width="1.140625" style="345"/>
    <col min="5942" max="5942" width="0.5703125" style="345" customWidth="1"/>
    <col min="5943" max="5943" width="1.140625" style="345"/>
    <col min="5944" max="5944" width="1.5703125" style="345" customWidth="1"/>
    <col min="5945" max="5945" width="2.28515625" style="345" customWidth="1"/>
    <col min="5946" max="5946" width="1.140625" style="345"/>
    <col min="5947" max="5947" width="0.7109375" style="345" customWidth="1"/>
    <col min="5948" max="5948" width="0.85546875" style="345" customWidth="1"/>
    <col min="5949" max="6148" width="1.140625" style="345"/>
    <col min="6149" max="6149" width="3.5703125" style="345" customWidth="1"/>
    <col min="6150" max="6156" width="1.140625" style="345"/>
    <col min="6157" max="6157" width="4.85546875" style="345" customWidth="1"/>
    <col min="6158" max="6158" width="9.5703125" style="345" customWidth="1"/>
    <col min="6159" max="6168" width="1.140625" style="345"/>
    <col min="6169" max="6169" width="0" style="345" hidden="1" customWidth="1"/>
    <col min="6170" max="6174" width="1.140625" style="345"/>
    <col min="6175" max="6175" width="0.7109375" style="345" customWidth="1"/>
    <col min="6176" max="6180" width="1.140625" style="345"/>
    <col min="6181" max="6181" width="3.5703125" style="345" customWidth="1"/>
    <col min="6182" max="6197" width="1.140625" style="345"/>
    <col min="6198" max="6198" width="0.5703125" style="345" customWidth="1"/>
    <col min="6199" max="6199" width="1.140625" style="345"/>
    <col min="6200" max="6200" width="1.5703125" style="345" customWidth="1"/>
    <col min="6201" max="6201" width="2.28515625" style="345" customWidth="1"/>
    <col min="6202" max="6202" width="1.140625" style="345"/>
    <col min="6203" max="6203" width="0.7109375" style="345" customWidth="1"/>
    <col min="6204" max="6204" width="0.85546875" style="345" customWidth="1"/>
    <col min="6205" max="6404" width="1.140625" style="345"/>
    <col min="6405" max="6405" width="3.5703125" style="345" customWidth="1"/>
    <col min="6406" max="6412" width="1.140625" style="345"/>
    <col min="6413" max="6413" width="4.85546875" style="345" customWidth="1"/>
    <col min="6414" max="6414" width="9.5703125" style="345" customWidth="1"/>
    <col min="6415" max="6424" width="1.140625" style="345"/>
    <col min="6425" max="6425" width="0" style="345" hidden="1" customWidth="1"/>
    <col min="6426" max="6430" width="1.140625" style="345"/>
    <col min="6431" max="6431" width="0.7109375" style="345" customWidth="1"/>
    <col min="6432" max="6436" width="1.140625" style="345"/>
    <col min="6437" max="6437" width="3.5703125" style="345" customWidth="1"/>
    <col min="6438" max="6453" width="1.140625" style="345"/>
    <col min="6454" max="6454" width="0.5703125" style="345" customWidth="1"/>
    <col min="6455" max="6455" width="1.140625" style="345"/>
    <col min="6456" max="6456" width="1.5703125" style="345" customWidth="1"/>
    <col min="6457" max="6457" width="2.28515625" style="345" customWidth="1"/>
    <col min="6458" max="6458" width="1.140625" style="345"/>
    <col min="6459" max="6459" width="0.7109375" style="345" customWidth="1"/>
    <col min="6460" max="6460" width="0.85546875" style="345" customWidth="1"/>
    <col min="6461" max="6660" width="1.140625" style="345"/>
    <col min="6661" max="6661" width="3.5703125" style="345" customWidth="1"/>
    <col min="6662" max="6668" width="1.140625" style="345"/>
    <col min="6669" max="6669" width="4.85546875" style="345" customWidth="1"/>
    <col min="6670" max="6670" width="9.5703125" style="345" customWidth="1"/>
    <col min="6671" max="6680" width="1.140625" style="345"/>
    <col min="6681" max="6681" width="0" style="345" hidden="1" customWidth="1"/>
    <col min="6682" max="6686" width="1.140625" style="345"/>
    <col min="6687" max="6687" width="0.7109375" style="345" customWidth="1"/>
    <col min="6688" max="6692" width="1.140625" style="345"/>
    <col min="6693" max="6693" width="3.5703125" style="345" customWidth="1"/>
    <col min="6694" max="6709" width="1.140625" style="345"/>
    <col min="6710" max="6710" width="0.5703125" style="345" customWidth="1"/>
    <col min="6711" max="6711" width="1.140625" style="345"/>
    <col min="6712" max="6712" width="1.5703125" style="345" customWidth="1"/>
    <col min="6713" max="6713" width="2.28515625" style="345" customWidth="1"/>
    <col min="6714" max="6714" width="1.140625" style="345"/>
    <col min="6715" max="6715" width="0.7109375" style="345" customWidth="1"/>
    <col min="6716" max="6716" width="0.85546875" style="345" customWidth="1"/>
    <col min="6717" max="6916" width="1.140625" style="345"/>
    <col min="6917" max="6917" width="3.5703125" style="345" customWidth="1"/>
    <col min="6918" max="6924" width="1.140625" style="345"/>
    <col min="6925" max="6925" width="4.85546875" style="345" customWidth="1"/>
    <col min="6926" max="6926" width="9.5703125" style="345" customWidth="1"/>
    <col min="6927" max="6936" width="1.140625" style="345"/>
    <col min="6937" max="6937" width="0" style="345" hidden="1" customWidth="1"/>
    <col min="6938" max="6942" width="1.140625" style="345"/>
    <col min="6943" max="6943" width="0.7109375" style="345" customWidth="1"/>
    <col min="6944" max="6948" width="1.140625" style="345"/>
    <col min="6949" max="6949" width="3.5703125" style="345" customWidth="1"/>
    <col min="6950" max="6965" width="1.140625" style="345"/>
    <col min="6966" max="6966" width="0.5703125" style="345" customWidth="1"/>
    <col min="6967" max="6967" width="1.140625" style="345"/>
    <col min="6968" max="6968" width="1.5703125" style="345" customWidth="1"/>
    <col min="6969" max="6969" width="2.28515625" style="345" customWidth="1"/>
    <col min="6970" max="6970" width="1.140625" style="345"/>
    <col min="6971" max="6971" width="0.7109375" style="345" customWidth="1"/>
    <col min="6972" max="6972" width="0.85546875" style="345" customWidth="1"/>
    <col min="6973" max="7172" width="1.140625" style="345"/>
    <col min="7173" max="7173" width="3.5703125" style="345" customWidth="1"/>
    <col min="7174" max="7180" width="1.140625" style="345"/>
    <col min="7181" max="7181" width="4.85546875" style="345" customWidth="1"/>
    <col min="7182" max="7182" width="9.5703125" style="345" customWidth="1"/>
    <col min="7183" max="7192" width="1.140625" style="345"/>
    <col min="7193" max="7193" width="0" style="345" hidden="1" customWidth="1"/>
    <col min="7194" max="7198" width="1.140625" style="345"/>
    <col min="7199" max="7199" width="0.7109375" style="345" customWidth="1"/>
    <col min="7200" max="7204" width="1.140625" style="345"/>
    <col min="7205" max="7205" width="3.5703125" style="345" customWidth="1"/>
    <col min="7206" max="7221" width="1.140625" style="345"/>
    <col min="7222" max="7222" width="0.5703125" style="345" customWidth="1"/>
    <col min="7223" max="7223" width="1.140625" style="345"/>
    <col min="7224" max="7224" width="1.5703125" style="345" customWidth="1"/>
    <col min="7225" max="7225" width="2.28515625" style="345" customWidth="1"/>
    <col min="7226" max="7226" width="1.140625" style="345"/>
    <col min="7227" max="7227" width="0.7109375" style="345" customWidth="1"/>
    <col min="7228" max="7228" width="0.85546875" style="345" customWidth="1"/>
    <col min="7229" max="7428" width="1.140625" style="345"/>
    <col min="7429" max="7429" width="3.5703125" style="345" customWidth="1"/>
    <col min="7430" max="7436" width="1.140625" style="345"/>
    <col min="7437" max="7437" width="4.85546875" style="345" customWidth="1"/>
    <col min="7438" max="7438" width="9.5703125" style="345" customWidth="1"/>
    <col min="7439" max="7448" width="1.140625" style="345"/>
    <col min="7449" max="7449" width="0" style="345" hidden="1" customWidth="1"/>
    <col min="7450" max="7454" width="1.140625" style="345"/>
    <col min="7455" max="7455" width="0.7109375" style="345" customWidth="1"/>
    <col min="7456" max="7460" width="1.140625" style="345"/>
    <col min="7461" max="7461" width="3.5703125" style="345" customWidth="1"/>
    <col min="7462" max="7477" width="1.140625" style="345"/>
    <col min="7478" max="7478" width="0.5703125" style="345" customWidth="1"/>
    <col min="7479" max="7479" width="1.140625" style="345"/>
    <col min="7480" max="7480" width="1.5703125" style="345" customWidth="1"/>
    <col min="7481" max="7481" width="2.28515625" style="345" customWidth="1"/>
    <col min="7482" max="7482" width="1.140625" style="345"/>
    <col min="7483" max="7483" width="0.7109375" style="345" customWidth="1"/>
    <col min="7484" max="7484" width="0.85546875" style="345" customWidth="1"/>
    <col min="7485" max="7684" width="1.140625" style="345"/>
    <col min="7685" max="7685" width="3.5703125" style="345" customWidth="1"/>
    <col min="7686" max="7692" width="1.140625" style="345"/>
    <col min="7693" max="7693" width="4.85546875" style="345" customWidth="1"/>
    <col min="7694" max="7694" width="9.5703125" style="345" customWidth="1"/>
    <col min="7695" max="7704" width="1.140625" style="345"/>
    <col min="7705" max="7705" width="0" style="345" hidden="1" customWidth="1"/>
    <col min="7706" max="7710" width="1.140625" style="345"/>
    <col min="7711" max="7711" width="0.7109375" style="345" customWidth="1"/>
    <col min="7712" max="7716" width="1.140625" style="345"/>
    <col min="7717" max="7717" width="3.5703125" style="345" customWidth="1"/>
    <col min="7718" max="7733" width="1.140625" style="345"/>
    <col min="7734" max="7734" width="0.5703125" style="345" customWidth="1"/>
    <col min="7735" max="7735" width="1.140625" style="345"/>
    <col min="7736" max="7736" width="1.5703125" style="345" customWidth="1"/>
    <col min="7737" max="7737" width="2.28515625" style="345" customWidth="1"/>
    <col min="7738" max="7738" width="1.140625" style="345"/>
    <col min="7739" max="7739" width="0.7109375" style="345" customWidth="1"/>
    <col min="7740" max="7740" width="0.85546875" style="345" customWidth="1"/>
    <col min="7741" max="7940" width="1.140625" style="345"/>
    <col min="7941" max="7941" width="3.5703125" style="345" customWidth="1"/>
    <col min="7942" max="7948" width="1.140625" style="345"/>
    <col min="7949" max="7949" width="4.85546875" style="345" customWidth="1"/>
    <col min="7950" max="7950" width="9.5703125" style="345" customWidth="1"/>
    <col min="7951" max="7960" width="1.140625" style="345"/>
    <col min="7961" max="7961" width="0" style="345" hidden="1" customWidth="1"/>
    <col min="7962" max="7966" width="1.140625" style="345"/>
    <col min="7967" max="7967" width="0.7109375" style="345" customWidth="1"/>
    <col min="7968" max="7972" width="1.140625" style="345"/>
    <col min="7973" max="7973" width="3.5703125" style="345" customWidth="1"/>
    <col min="7974" max="7989" width="1.140625" style="345"/>
    <col min="7990" max="7990" width="0.5703125" style="345" customWidth="1"/>
    <col min="7991" max="7991" width="1.140625" style="345"/>
    <col min="7992" max="7992" width="1.5703125" style="345" customWidth="1"/>
    <col min="7993" max="7993" width="2.28515625" style="345" customWidth="1"/>
    <col min="7994" max="7994" width="1.140625" style="345"/>
    <col min="7995" max="7995" width="0.7109375" style="345" customWidth="1"/>
    <col min="7996" max="7996" width="0.85546875" style="345" customWidth="1"/>
    <col min="7997" max="8196" width="1.140625" style="345"/>
    <col min="8197" max="8197" width="3.5703125" style="345" customWidth="1"/>
    <col min="8198" max="8204" width="1.140625" style="345"/>
    <col min="8205" max="8205" width="4.85546875" style="345" customWidth="1"/>
    <col min="8206" max="8206" width="9.5703125" style="345" customWidth="1"/>
    <col min="8207" max="8216" width="1.140625" style="345"/>
    <col min="8217" max="8217" width="0" style="345" hidden="1" customWidth="1"/>
    <col min="8218" max="8222" width="1.140625" style="345"/>
    <col min="8223" max="8223" width="0.7109375" style="345" customWidth="1"/>
    <col min="8224" max="8228" width="1.140625" style="345"/>
    <col min="8229" max="8229" width="3.5703125" style="345" customWidth="1"/>
    <col min="8230" max="8245" width="1.140625" style="345"/>
    <col min="8246" max="8246" width="0.5703125" style="345" customWidth="1"/>
    <col min="8247" max="8247" width="1.140625" style="345"/>
    <col min="8248" max="8248" width="1.5703125" style="345" customWidth="1"/>
    <col min="8249" max="8249" width="2.28515625" style="345" customWidth="1"/>
    <col min="8250" max="8250" width="1.140625" style="345"/>
    <col min="8251" max="8251" width="0.7109375" style="345" customWidth="1"/>
    <col min="8252" max="8252" width="0.85546875" style="345" customWidth="1"/>
    <col min="8253" max="8452" width="1.140625" style="345"/>
    <col min="8453" max="8453" width="3.5703125" style="345" customWidth="1"/>
    <col min="8454" max="8460" width="1.140625" style="345"/>
    <col min="8461" max="8461" width="4.85546875" style="345" customWidth="1"/>
    <col min="8462" max="8462" width="9.5703125" style="345" customWidth="1"/>
    <col min="8463" max="8472" width="1.140625" style="345"/>
    <col min="8473" max="8473" width="0" style="345" hidden="1" customWidth="1"/>
    <col min="8474" max="8478" width="1.140625" style="345"/>
    <col min="8479" max="8479" width="0.7109375" style="345" customWidth="1"/>
    <col min="8480" max="8484" width="1.140625" style="345"/>
    <col min="8485" max="8485" width="3.5703125" style="345" customWidth="1"/>
    <col min="8486" max="8501" width="1.140625" style="345"/>
    <col min="8502" max="8502" width="0.5703125" style="345" customWidth="1"/>
    <col min="8503" max="8503" width="1.140625" style="345"/>
    <col min="8504" max="8504" width="1.5703125" style="345" customWidth="1"/>
    <col min="8505" max="8505" width="2.28515625" style="345" customWidth="1"/>
    <col min="8506" max="8506" width="1.140625" style="345"/>
    <col min="8507" max="8507" width="0.7109375" style="345" customWidth="1"/>
    <col min="8508" max="8508" width="0.85546875" style="345" customWidth="1"/>
    <col min="8509" max="8708" width="1.140625" style="345"/>
    <col min="8709" max="8709" width="3.5703125" style="345" customWidth="1"/>
    <col min="8710" max="8716" width="1.140625" style="345"/>
    <col min="8717" max="8717" width="4.85546875" style="345" customWidth="1"/>
    <col min="8718" max="8718" width="9.5703125" style="345" customWidth="1"/>
    <col min="8719" max="8728" width="1.140625" style="345"/>
    <col min="8729" max="8729" width="0" style="345" hidden="1" customWidth="1"/>
    <col min="8730" max="8734" width="1.140625" style="345"/>
    <col min="8735" max="8735" width="0.7109375" style="345" customWidth="1"/>
    <col min="8736" max="8740" width="1.140625" style="345"/>
    <col min="8741" max="8741" width="3.5703125" style="345" customWidth="1"/>
    <col min="8742" max="8757" width="1.140625" style="345"/>
    <col min="8758" max="8758" width="0.5703125" style="345" customWidth="1"/>
    <col min="8759" max="8759" width="1.140625" style="345"/>
    <col min="8760" max="8760" width="1.5703125" style="345" customWidth="1"/>
    <col min="8761" max="8761" width="2.28515625" style="345" customWidth="1"/>
    <col min="8762" max="8762" width="1.140625" style="345"/>
    <col min="8763" max="8763" width="0.7109375" style="345" customWidth="1"/>
    <col min="8764" max="8764" width="0.85546875" style="345" customWidth="1"/>
    <col min="8765" max="8964" width="1.140625" style="345"/>
    <col min="8965" max="8965" width="3.5703125" style="345" customWidth="1"/>
    <col min="8966" max="8972" width="1.140625" style="345"/>
    <col min="8973" max="8973" width="4.85546875" style="345" customWidth="1"/>
    <col min="8974" max="8974" width="9.5703125" style="345" customWidth="1"/>
    <col min="8975" max="8984" width="1.140625" style="345"/>
    <col min="8985" max="8985" width="0" style="345" hidden="1" customWidth="1"/>
    <col min="8986" max="8990" width="1.140625" style="345"/>
    <col min="8991" max="8991" width="0.7109375" style="345" customWidth="1"/>
    <col min="8992" max="8996" width="1.140625" style="345"/>
    <col min="8997" max="8997" width="3.5703125" style="345" customWidth="1"/>
    <col min="8998" max="9013" width="1.140625" style="345"/>
    <col min="9014" max="9014" width="0.5703125" style="345" customWidth="1"/>
    <col min="9015" max="9015" width="1.140625" style="345"/>
    <col min="9016" max="9016" width="1.5703125" style="345" customWidth="1"/>
    <col min="9017" max="9017" width="2.28515625" style="345" customWidth="1"/>
    <col min="9018" max="9018" width="1.140625" style="345"/>
    <col min="9019" max="9019" width="0.7109375" style="345" customWidth="1"/>
    <col min="9020" max="9020" width="0.85546875" style="345" customWidth="1"/>
    <col min="9021" max="9220" width="1.140625" style="345"/>
    <col min="9221" max="9221" width="3.5703125" style="345" customWidth="1"/>
    <col min="9222" max="9228" width="1.140625" style="345"/>
    <col min="9229" max="9229" width="4.85546875" style="345" customWidth="1"/>
    <col min="9230" max="9230" width="9.5703125" style="345" customWidth="1"/>
    <col min="9231" max="9240" width="1.140625" style="345"/>
    <col min="9241" max="9241" width="0" style="345" hidden="1" customWidth="1"/>
    <col min="9242" max="9246" width="1.140625" style="345"/>
    <col min="9247" max="9247" width="0.7109375" style="345" customWidth="1"/>
    <col min="9248" max="9252" width="1.140625" style="345"/>
    <col min="9253" max="9253" width="3.5703125" style="345" customWidth="1"/>
    <col min="9254" max="9269" width="1.140625" style="345"/>
    <col min="9270" max="9270" width="0.5703125" style="345" customWidth="1"/>
    <col min="9271" max="9271" width="1.140625" style="345"/>
    <col min="9272" max="9272" width="1.5703125" style="345" customWidth="1"/>
    <col min="9273" max="9273" width="2.28515625" style="345" customWidth="1"/>
    <col min="9274" max="9274" width="1.140625" style="345"/>
    <col min="9275" max="9275" width="0.7109375" style="345" customWidth="1"/>
    <col min="9276" max="9276" width="0.85546875" style="345" customWidth="1"/>
    <col min="9277" max="9476" width="1.140625" style="345"/>
    <col min="9477" max="9477" width="3.5703125" style="345" customWidth="1"/>
    <col min="9478" max="9484" width="1.140625" style="345"/>
    <col min="9485" max="9485" width="4.85546875" style="345" customWidth="1"/>
    <col min="9486" max="9486" width="9.5703125" style="345" customWidth="1"/>
    <col min="9487" max="9496" width="1.140625" style="345"/>
    <col min="9497" max="9497" width="0" style="345" hidden="1" customWidth="1"/>
    <col min="9498" max="9502" width="1.140625" style="345"/>
    <col min="9503" max="9503" width="0.7109375" style="345" customWidth="1"/>
    <col min="9504" max="9508" width="1.140625" style="345"/>
    <col min="9509" max="9509" width="3.5703125" style="345" customWidth="1"/>
    <col min="9510" max="9525" width="1.140625" style="345"/>
    <col min="9526" max="9526" width="0.5703125" style="345" customWidth="1"/>
    <col min="9527" max="9527" width="1.140625" style="345"/>
    <col min="9528" max="9528" width="1.5703125" style="345" customWidth="1"/>
    <col min="9529" max="9529" width="2.28515625" style="345" customWidth="1"/>
    <col min="9530" max="9530" width="1.140625" style="345"/>
    <col min="9531" max="9531" width="0.7109375" style="345" customWidth="1"/>
    <col min="9532" max="9532" width="0.85546875" style="345" customWidth="1"/>
    <col min="9533" max="9732" width="1.140625" style="345"/>
    <col min="9733" max="9733" width="3.5703125" style="345" customWidth="1"/>
    <col min="9734" max="9740" width="1.140625" style="345"/>
    <col min="9741" max="9741" width="4.85546875" style="345" customWidth="1"/>
    <col min="9742" max="9742" width="9.5703125" style="345" customWidth="1"/>
    <col min="9743" max="9752" width="1.140625" style="345"/>
    <col min="9753" max="9753" width="0" style="345" hidden="1" customWidth="1"/>
    <col min="9754" max="9758" width="1.140625" style="345"/>
    <col min="9759" max="9759" width="0.7109375" style="345" customWidth="1"/>
    <col min="9760" max="9764" width="1.140625" style="345"/>
    <col min="9765" max="9765" width="3.5703125" style="345" customWidth="1"/>
    <col min="9766" max="9781" width="1.140625" style="345"/>
    <col min="9782" max="9782" width="0.5703125" style="345" customWidth="1"/>
    <col min="9783" max="9783" width="1.140625" style="345"/>
    <col min="9784" max="9784" width="1.5703125" style="345" customWidth="1"/>
    <col min="9785" max="9785" width="2.28515625" style="345" customWidth="1"/>
    <col min="9786" max="9786" width="1.140625" style="345"/>
    <col min="9787" max="9787" width="0.7109375" style="345" customWidth="1"/>
    <col min="9788" max="9788" width="0.85546875" style="345" customWidth="1"/>
    <col min="9789" max="9988" width="1.140625" style="345"/>
    <col min="9989" max="9989" width="3.5703125" style="345" customWidth="1"/>
    <col min="9990" max="9996" width="1.140625" style="345"/>
    <col min="9997" max="9997" width="4.85546875" style="345" customWidth="1"/>
    <col min="9998" max="9998" width="9.5703125" style="345" customWidth="1"/>
    <col min="9999" max="10008" width="1.140625" style="345"/>
    <col min="10009" max="10009" width="0" style="345" hidden="1" customWidth="1"/>
    <col min="10010" max="10014" width="1.140625" style="345"/>
    <col min="10015" max="10015" width="0.7109375" style="345" customWidth="1"/>
    <col min="10016" max="10020" width="1.140625" style="345"/>
    <col min="10021" max="10021" width="3.5703125" style="345" customWidth="1"/>
    <col min="10022" max="10037" width="1.140625" style="345"/>
    <col min="10038" max="10038" width="0.5703125" style="345" customWidth="1"/>
    <col min="10039" max="10039" width="1.140625" style="345"/>
    <col min="10040" max="10040" width="1.5703125" style="345" customWidth="1"/>
    <col min="10041" max="10041" width="2.28515625" style="345" customWidth="1"/>
    <col min="10042" max="10042" width="1.140625" style="345"/>
    <col min="10043" max="10043" width="0.7109375" style="345" customWidth="1"/>
    <col min="10044" max="10044" width="0.85546875" style="345" customWidth="1"/>
    <col min="10045" max="10244" width="1.140625" style="345"/>
    <col min="10245" max="10245" width="3.5703125" style="345" customWidth="1"/>
    <col min="10246" max="10252" width="1.140625" style="345"/>
    <col min="10253" max="10253" width="4.85546875" style="345" customWidth="1"/>
    <col min="10254" max="10254" width="9.5703125" style="345" customWidth="1"/>
    <col min="10255" max="10264" width="1.140625" style="345"/>
    <col min="10265" max="10265" width="0" style="345" hidden="1" customWidth="1"/>
    <col min="10266" max="10270" width="1.140625" style="345"/>
    <col min="10271" max="10271" width="0.7109375" style="345" customWidth="1"/>
    <col min="10272" max="10276" width="1.140625" style="345"/>
    <col min="10277" max="10277" width="3.5703125" style="345" customWidth="1"/>
    <col min="10278" max="10293" width="1.140625" style="345"/>
    <col min="10294" max="10294" width="0.5703125" style="345" customWidth="1"/>
    <col min="10295" max="10295" width="1.140625" style="345"/>
    <col min="10296" max="10296" width="1.5703125" style="345" customWidth="1"/>
    <col min="10297" max="10297" width="2.28515625" style="345" customWidth="1"/>
    <col min="10298" max="10298" width="1.140625" style="345"/>
    <col min="10299" max="10299" width="0.7109375" style="345" customWidth="1"/>
    <col min="10300" max="10300" width="0.85546875" style="345" customWidth="1"/>
    <col min="10301" max="10500" width="1.140625" style="345"/>
    <col min="10501" max="10501" width="3.5703125" style="345" customWidth="1"/>
    <col min="10502" max="10508" width="1.140625" style="345"/>
    <col min="10509" max="10509" width="4.85546875" style="345" customWidth="1"/>
    <col min="10510" max="10510" width="9.5703125" style="345" customWidth="1"/>
    <col min="10511" max="10520" width="1.140625" style="345"/>
    <col min="10521" max="10521" width="0" style="345" hidden="1" customWidth="1"/>
    <col min="10522" max="10526" width="1.140625" style="345"/>
    <col min="10527" max="10527" width="0.7109375" style="345" customWidth="1"/>
    <col min="10528" max="10532" width="1.140625" style="345"/>
    <col min="10533" max="10533" width="3.5703125" style="345" customWidth="1"/>
    <col min="10534" max="10549" width="1.140625" style="345"/>
    <col min="10550" max="10550" width="0.5703125" style="345" customWidth="1"/>
    <col min="10551" max="10551" width="1.140625" style="345"/>
    <col min="10552" max="10552" width="1.5703125" style="345" customWidth="1"/>
    <col min="10553" max="10553" width="2.28515625" style="345" customWidth="1"/>
    <col min="10554" max="10554" width="1.140625" style="345"/>
    <col min="10555" max="10555" width="0.7109375" style="345" customWidth="1"/>
    <col min="10556" max="10556" width="0.85546875" style="345" customWidth="1"/>
    <col min="10557" max="10756" width="1.140625" style="345"/>
    <col min="10757" max="10757" width="3.5703125" style="345" customWidth="1"/>
    <col min="10758" max="10764" width="1.140625" style="345"/>
    <col min="10765" max="10765" width="4.85546875" style="345" customWidth="1"/>
    <col min="10766" max="10766" width="9.5703125" style="345" customWidth="1"/>
    <col min="10767" max="10776" width="1.140625" style="345"/>
    <col min="10777" max="10777" width="0" style="345" hidden="1" customWidth="1"/>
    <col min="10778" max="10782" width="1.140625" style="345"/>
    <col min="10783" max="10783" width="0.7109375" style="345" customWidth="1"/>
    <col min="10784" max="10788" width="1.140625" style="345"/>
    <col min="10789" max="10789" width="3.5703125" style="345" customWidth="1"/>
    <col min="10790" max="10805" width="1.140625" style="345"/>
    <col min="10806" max="10806" width="0.5703125" style="345" customWidth="1"/>
    <col min="10807" max="10807" width="1.140625" style="345"/>
    <col min="10808" max="10808" width="1.5703125" style="345" customWidth="1"/>
    <col min="10809" max="10809" width="2.28515625" style="345" customWidth="1"/>
    <col min="10810" max="10810" width="1.140625" style="345"/>
    <col min="10811" max="10811" width="0.7109375" style="345" customWidth="1"/>
    <col min="10812" max="10812" width="0.85546875" style="345" customWidth="1"/>
    <col min="10813" max="11012" width="1.140625" style="345"/>
    <col min="11013" max="11013" width="3.5703125" style="345" customWidth="1"/>
    <col min="11014" max="11020" width="1.140625" style="345"/>
    <col min="11021" max="11021" width="4.85546875" style="345" customWidth="1"/>
    <col min="11022" max="11022" width="9.5703125" style="345" customWidth="1"/>
    <col min="11023" max="11032" width="1.140625" style="345"/>
    <col min="11033" max="11033" width="0" style="345" hidden="1" customWidth="1"/>
    <col min="11034" max="11038" width="1.140625" style="345"/>
    <col min="11039" max="11039" width="0.7109375" style="345" customWidth="1"/>
    <col min="11040" max="11044" width="1.140625" style="345"/>
    <col min="11045" max="11045" width="3.5703125" style="345" customWidth="1"/>
    <col min="11046" max="11061" width="1.140625" style="345"/>
    <col min="11062" max="11062" width="0.5703125" style="345" customWidth="1"/>
    <col min="11063" max="11063" width="1.140625" style="345"/>
    <col min="11064" max="11064" width="1.5703125" style="345" customWidth="1"/>
    <col min="11065" max="11065" width="2.28515625" style="345" customWidth="1"/>
    <col min="11066" max="11066" width="1.140625" style="345"/>
    <col min="11067" max="11067" width="0.7109375" style="345" customWidth="1"/>
    <col min="11068" max="11068" width="0.85546875" style="345" customWidth="1"/>
    <col min="11069" max="11268" width="1.140625" style="345"/>
    <col min="11269" max="11269" width="3.5703125" style="345" customWidth="1"/>
    <col min="11270" max="11276" width="1.140625" style="345"/>
    <col min="11277" max="11277" width="4.85546875" style="345" customWidth="1"/>
    <col min="11278" max="11278" width="9.5703125" style="345" customWidth="1"/>
    <col min="11279" max="11288" width="1.140625" style="345"/>
    <col min="11289" max="11289" width="0" style="345" hidden="1" customWidth="1"/>
    <col min="11290" max="11294" width="1.140625" style="345"/>
    <col min="11295" max="11295" width="0.7109375" style="345" customWidth="1"/>
    <col min="11296" max="11300" width="1.140625" style="345"/>
    <col min="11301" max="11301" width="3.5703125" style="345" customWidth="1"/>
    <col min="11302" max="11317" width="1.140625" style="345"/>
    <col min="11318" max="11318" width="0.5703125" style="345" customWidth="1"/>
    <col min="11319" max="11319" width="1.140625" style="345"/>
    <col min="11320" max="11320" width="1.5703125" style="345" customWidth="1"/>
    <col min="11321" max="11321" width="2.28515625" style="345" customWidth="1"/>
    <col min="11322" max="11322" width="1.140625" style="345"/>
    <col min="11323" max="11323" width="0.7109375" style="345" customWidth="1"/>
    <col min="11324" max="11324" width="0.85546875" style="345" customWidth="1"/>
    <col min="11325" max="11524" width="1.140625" style="345"/>
    <col min="11525" max="11525" width="3.5703125" style="345" customWidth="1"/>
    <col min="11526" max="11532" width="1.140625" style="345"/>
    <col min="11533" max="11533" width="4.85546875" style="345" customWidth="1"/>
    <col min="11534" max="11534" width="9.5703125" style="345" customWidth="1"/>
    <col min="11535" max="11544" width="1.140625" style="345"/>
    <col min="11545" max="11545" width="0" style="345" hidden="1" customWidth="1"/>
    <col min="11546" max="11550" width="1.140625" style="345"/>
    <col min="11551" max="11551" width="0.7109375" style="345" customWidth="1"/>
    <col min="11552" max="11556" width="1.140625" style="345"/>
    <col min="11557" max="11557" width="3.5703125" style="345" customWidth="1"/>
    <col min="11558" max="11573" width="1.140625" style="345"/>
    <col min="11574" max="11574" width="0.5703125" style="345" customWidth="1"/>
    <col min="11575" max="11575" width="1.140625" style="345"/>
    <col min="11576" max="11576" width="1.5703125" style="345" customWidth="1"/>
    <col min="11577" max="11577" width="2.28515625" style="345" customWidth="1"/>
    <col min="11578" max="11578" width="1.140625" style="345"/>
    <col min="11579" max="11579" width="0.7109375" style="345" customWidth="1"/>
    <col min="11580" max="11580" width="0.85546875" style="345" customWidth="1"/>
    <col min="11581" max="11780" width="1.140625" style="345"/>
    <col min="11781" max="11781" width="3.5703125" style="345" customWidth="1"/>
    <col min="11782" max="11788" width="1.140625" style="345"/>
    <col min="11789" max="11789" width="4.85546875" style="345" customWidth="1"/>
    <col min="11790" max="11790" width="9.5703125" style="345" customWidth="1"/>
    <col min="11791" max="11800" width="1.140625" style="345"/>
    <col min="11801" max="11801" width="0" style="345" hidden="1" customWidth="1"/>
    <col min="11802" max="11806" width="1.140625" style="345"/>
    <col min="11807" max="11807" width="0.7109375" style="345" customWidth="1"/>
    <col min="11808" max="11812" width="1.140625" style="345"/>
    <col min="11813" max="11813" width="3.5703125" style="345" customWidth="1"/>
    <col min="11814" max="11829" width="1.140625" style="345"/>
    <col min="11830" max="11830" width="0.5703125" style="345" customWidth="1"/>
    <col min="11831" max="11831" width="1.140625" style="345"/>
    <col min="11832" max="11832" width="1.5703125" style="345" customWidth="1"/>
    <col min="11833" max="11833" width="2.28515625" style="345" customWidth="1"/>
    <col min="11834" max="11834" width="1.140625" style="345"/>
    <col min="11835" max="11835" width="0.7109375" style="345" customWidth="1"/>
    <col min="11836" max="11836" width="0.85546875" style="345" customWidth="1"/>
    <col min="11837" max="12036" width="1.140625" style="345"/>
    <col min="12037" max="12037" width="3.5703125" style="345" customWidth="1"/>
    <col min="12038" max="12044" width="1.140625" style="345"/>
    <col min="12045" max="12045" width="4.85546875" style="345" customWidth="1"/>
    <col min="12046" max="12046" width="9.5703125" style="345" customWidth="1"/>
    <col min="12047" max="12056" width="1.140625" style="345"/>
    <col min="12057" max="12057" width="0" style="345" hidden="1" customWidth="1"/>
    <col min="12058" max="12062" width="1.140625" style="345"/>
    <col min="12063" max="12063" width="0.7109375" style="345" customWidth="1"/>
    <col min="12064" max="12068" width="1.140625" style="345"/>
    <col min="12069" max="12069" width="3.5703125" style="345" customWidth="1"/>
    <col min="12070" max="12085" width="1.140625" style="345"/>
    <col min="12086" max="12086" width="0.5703125" style="345" customWidth="1"/>
    <col min="12087" max="12087" width="1.140625" style="345"/>
    <col min="12088" max="12088" width="1.5703125" style="345" customWidth="1"/>
    <col min="12089" max="12089" width="2.28515625" style="345" customWidth="1"/>
    <col min="12090" max="12090" width="1.140625" style="345"/>
    <col min="12091" max="12091" width="0.7109375" style="345" customWidth="1"/>
    <col min="12092" max="12092" width="0.85546875" style="345" customWidth="1"/>
    <col min="12093" max="12292" width="1.140625" style="345"/>
    <col min="12293" max="12293" width="3.5703125" style="345" customWidth="1"/>
    <col min="12294" max="12300" width="1.140625" style="345"/>
    <col min="12301" max="12301" width="4.85546875" style="345" customWidth="1"/>
    <col min="12302" max="12302" width="9.5703125" style="345" customWidth="1"/>
    <col min="12303" max="12312" width="1.140625" style="345"/>
    <col min="12313" max="12313" width="0" style="345" hidden="1" customWidth="1"/>
    <col min="12314" max="12318" width="1.140625" style="345"/>
    <col min="12319" max="12319" width="0.7109375" style="345" customWidth="1"/>
    <col min="12320" max="12324" width="1.140625" style="345"/>
    <col min="12325" max="12325" width="3.5703125" style="345" customWidth="1"/>
    <col min="12326" max="12341" width="1.140625" style="345"/>
    <col min="12342" max="12342" width="0.5703125" style="345" customWidth="1"/>
    <col min="12343" max="12343" width="1.140625" style="345"/>
    <col min="12344" max="12344" width="1.5703125" style="345" customWidth="1"/>
    <col min="12345" max="12345" width="2.28515625" style="345" customWidth="1"/>
    <col min="12346" max="12346" width="1.140625" style="345"/>
    <col min="12347" max="12347" width="0.7109375" style="345" customWidth="1"/>
    <col min="12348" max="12348" width="0.85546875" style="345" customWidth="1"/>
    <col min="12349" max="12548" width="1.140625" style="345"/>
    <col min="12549" max="12549" width="3.5703125" style="345" customWidth="1"/>
    <col min="12550" max="12556" width="1.140625" style="345"/>
    <col min="12557" max="12557" width="4.85546875" style="345" customWidth="1"/>
    <col min="12558" max="12558" width="9.5703125" style="345" customWidth="1"/>
    <col min="12559" max="12568" width="1.140625" style="345"/>
    <col min="12569" max="12569" width="0" style="345" hidden="1" customWidth="1"/>
    <col min="12570" max="12574" width="1.140625" style="345"/>
    <col min="12575" max="12575" width="0.7109375" style="345" customWidth="1"/>
    <col min="12576" max="12580" width="1.140625" style="345"/>
    <col min="12581" max="12581" width="3.5703125" style="345" customWidth="1"/>
    <col min="12582" max="12597" width="1.140625" style="345"/>
    <col min="12598" max="12598" width="0.5703125" style="345" customWidth="1"/>
    <col min="12599" max="12599" width="1.140625" style="345"/>
    <col min="12600" max="12600" width="1.5703125" style="345" customWidth="1"/>
    <col min="12601" max="12601" width="2.28515625" style="345" customWidth="1"/>
    <col min="12602" max="12602" width="1.140625" style="345"/>
    <col min="12603" max="12603" width="0.7109375" style="345" customWidth="1"/>
    <col min="12604" max="12604" width="0.85546875" style="345" customWidth="1"/>
    <col min="12605" max="12804" width="1.140625" style="345"/>
    <col min="12805" max="12805" width="3.5703125" style="345" customWidth="1"/>
    <col min="12806" max="12812" width="1.140625" style="345"/>
    <col min="12813" max="12813" width="4.85546875" style="345" customWidth="1"/>
    <col min="12814" max="12814" width="9.5703125" style="345" customWidth="1"/>
    <col min="12815" max="12824" width="1.140625" style="345"/>
    <col min="12825" max="12825" width="0" style="345" hidden="1" customWidth="1"/>
    <col min="12826" max="12830" width="1.140625" style="345"/>
    <col min="12831" max="12831" width="0.7109375" style="345" customWidth="1"/>
    <col min="12832" max="12836" width="1.140625" style="345"/>
    <col min="12837" max="12837" width="3.5703125" style="345" customWidth="1"/>
    <col min="12838" max="12853" width="1.140625" style="345"/>
    <col min="12854" max="12854" width="0.5703125" style="345" customWidth="1"/>
    <col min="12855" max="12855" width="1.140625" style="345"/>
    <col min="12856" max="12856" width="1.5703125" style="345" customWidth="1"/>
    <col min="12857" max="12857" width="2.28515625" style="345" customWidth="1"/>
    <col min="12858" max="12858" width="1.140625" style="345"/>
    <col min="12859" max="12859" width="0.7109375" style="345" customWidth="1"/>
    <col min="12860" max="12860" width="0.85546875" style="345" customWidth="1"/>
    <col min="12861" max="13060" width="1.140625" style="345"/>
    <col min="13061" max="13061" width="3.5703125" style="345" customWidth="1"/>
    <col min="13062" max="13068" width="1.140625" style="345"/>
    <col min="13069" max="13069" width="4.85546875" style="345" customWidth="1"/>
    <col min="13070" max="13070" width="9.5703125" style="345" customWidth="1"/>
    <col min="13071" max="13080" width="1.140625" style="345"/>
    <col min="13081" max="13081" width="0" style="345" hidden="1" customWidth="1"/>
    <col min="13082" max="13086" width="1.140625" style="345"/>
    <col min="13087" max="13087" width="0.7109375" style="345" customWidth="1"/>
    <col min="13088" max="13092" width="1.140625" style="345"/>
    <col min="13093" max="13093" width="3.5703125" style="345" customWidth="1"/>
    <col min="13094" max="13109" width="1.140625" style="345"/>
    <col min="13110" max="13110" width="0.5703125" style="345" customWidth="1"/>
    <col min="13111" max="13111" width="1.140625" style="345"/>
    <col min="13112" max="13112" width="1.5703125" style="345" customWidth="1"/>
    <col min="13113" max="13113" width="2.28515625" style="345" customWidth="1"/>
    <col min="13114" max="13114" width="1.140625" style="345"/>
    <col min="13115" max="13115" width="0.7109375" style="345" customWidth="1"/>
    <col min="13116" max="13116" width="0.85546875" style="345" customWidth="1"/>
    <col min="13117" max="13316" width="1.140625" style="345"/>
    <col min="13317" max="13317" width="3.5703125" style="345" customWidth="1"/>
    <col min="13318" max="13324" width="1.140625" style="345"/>
    <col min="13325" max="13325" width="4.85546875" style="345" customWidth="1"/>
    <col min="13326" max="13326" width="9.5703125" style="345" customWidth="1"/>
    <col min="13327" max="13336" width="1.140625" style="345"/>
    <col min="13337" max="13337" width="0" style="345" hidden="1" customWidth="1"/>
    <col min="13338" max="13342" width="1.140625" style="345"/>
    <col min="13343" max="13343" width="0.7109375" style="345" customWidth="1"/>
    <col min="13344" max="13348" width="1.140625" style="345"/>
    <col min="13349" max="13349" width="3.5703125" style="345" customWidth="1"/>
    <col min="13350" max="13365" width="1.140625" style="345"/>
    <col min="13366" max="13366" width="0.5703125" style="345" customWidth="1"/>
    <col min="13367" max="13367" width="1.140625" style="345"/>
    <col min="13368" max="13368" width="1.5703125" style="345" customWidth="1"/>
    <col min="13369" max="13369" width="2.28515625" style="345" customWidth="1"/>
    <col min="13370" max="13370" width="1.140625" style="345"/>
    <col min="13371" max="13371" width="0.7109375" style="345" customWidth="1"/>
    <col min="13372" max="13372" width="0.85546875" style="345" customWidth="1"/>
    <col min="13373" max="13572" width="1.140625" style="345"/>
    <col min="13573" max="13573" width="3.5703125" style="345" customWidth="1"/>
    <col min="13574" max="13580" width="1.140625" style="345"/>
    <col min="13581" max="13581" width="4.85546875" style="345" customWidth="1"/>
    <col min="13582" max="13582" width="9.5703125" style="345" customWidth="1"/>
    <col min="13583" max="13592" width="1.140625" style="345"/>
    <col min="13593" max="13593" width="0" style="345" hidden="1" customWidth="1"/>
    <col min="13594" max="13598" width="1.140625" style="345"/>
    <col min="13599" max="13599" width="0.7109375" style="345" customWidth="1"/>
    <col min="13600" max="13604" width="1.140625" style="345"/>
    <col min="13605" max="13605" width="3.5703125" style="345" customWidth="1"/>
    <col min="13606" max="13621" width="1.140625" style="345"/>
    <col min="13622" max="13622" width="0.5703125" style="345" customWidth="1"/>
    <col min="13623" max="13623" width="1.140625" style="345"/>
    <col min="13624" max="13624" width="1.5703125" style="345" customWidth="1"/>
    <col min="13625" max="13625" width="2.28515625" style="345" customWidth="1"/>
    <col min="13626" max="13626" width="1.140625" style="345"/>
    <col min="13627" max="13627" width="0.7109375" style="345" customWidth="1"/>
    <col min="13628" max="13628" width="0.85546875" style="345" customWidth="1"/>
    <col min="13629" max="13828" width="1.140625" style="345"/>
    <col min="13829" max="13829" width="3.5703125" style="345" customWidth="1"/>
    <col min="13830" max="13836" width="1.140625" style="345"/>
    <col min="13837" max="13837" width="4.85546875" style="345" customWidth="1"/>
    <col min="13838" max="13838" width="9.5703125" style="345" customWidth="1"/>
    <col min="13839" max="13848" width="1.140625" style="345"/>
    <col min="13849" max="13849" width="0" style="345" hidden="1" customWidth="1"/>
    <col min="13850" max="13854" width="1.140625" style="345"/>
    <col min="13855" max="13855" width="0.7109375" style="345" customWidth="1"/>
    <col min="13856" max="13860" width="1.140625" style="345"/>
    <col min="13861" max="13861" width="3.5703125" style="345" customWidth="1"/>
    <col min="13862" max="13877" width="1.140625" style="345"/>
    <col min="13878" max="13878" width="0.5703125" style="345" customWidth="1"/>
    <col min="13879" max="13879" width="1.140625" style="345"/>
    <col min="13880" max="13880" width="1.5703125" style="345" customWidth="1"/>
    <col min="13881" max="13881" width="2.28515625" style="345" customWidth="1"/>
    <col min="13882" max="13882" width="1.140625" style="345"/>
    <col min="13883" max="13883" width="0.7109375" style="345" customWidth="1"/>
    <col min="13884" max="13884" width="0.85546875" style="345" customWidth="1"/>
    <col min="13885" max="14084" width="1.140625" style="345"/>
    <col min="14085" max="14085" width="3.5703125" style="345" customWidth="1"/>
    <col min="14086" max="14092" width="1.140625" style="345"/>
    <col min="14093" max="14093" width="4.85546875" style="345" customWidth="1"/>
    <col min="14094" max="14094" width="9.5703125" style="345" customWidth="1"/>
    <col min="14095" max="14104" width="1.140625" style="345"/>
    <col min="14105" max="14105" width="0" style="345" hidden="1" customWidth="1"/>
    <col min="14106" max="14110" width="1.140625" style="345"/>
    <col min="14111" max="14111" width="0.7109375" style="345" customWidth="1"/>
    <col min="14112" max="14116" width="1.140625" style="345"/>
    <col min="14117" max="14117" width="3.5703125" style="345" customWidth="1"/>
    <col min="14118" max="14133" width="1.140625" style="345"/>
    <col min="14134" max="14134" width="0.5703125" style="345" customWidth="1"/>
    <col min="14135" max="14135" width="1.140625" style="345"/>
    <col min="14136" max="14136" width="1.5703125" style="345" customWidth="1"/>
    <col min="14137" max="14137" width="2.28515625" style="345" customWidth="1"/>
    <col min="14138" max="14138" width="1.140625" style="345"/>
    <col min="14139" max="14139" width="0.7109375" style="345" customWidth="1"/>
    <col min="14140" max="14140" width="0.85546875" style="345" customWidth="1"/>
    <col min="14141" max="14340" width="1.140625" style="345"/>
    <col min="14341" max="14341" width="3.5703125" style="345" customWidth="1"/>
    <col min="14342" max="14348" width="1.140625" style="345"/>
    <col min="14349" max="14349" width="4.85546875" style="345" customWidth="1"/>
    <col min="14350" max="14350" width="9.5703125" style="345" customWidth="1"/>
    <col min="14351" max="14360" width="1.140625" style="345"/>
    <col min="14361" max="14361" width="0" style="345" hidden="1" customWidth="1"/>
    <col min="14362" max="14366" width="1.140625" style="345"/>
    <col min="14367" max="14367" width="0.7109375" style="345" customWidth="1"/>
    <col min="14368" max="14372" width="1.140625" style="345"/>
    <col min="14373" max="14373" width="3.5703125" style="345" customWidth="1"/>
    <col min="14374" max="14389" width="1.140625" style="345"/>
    <col min="14390" max="14390" width="0.5703125" style="345" customWidth="1"/>
    <col min="14391" max="14391" width="1.140625" style="345"/>
    <col min="14392" max="14392" width="1.5703125" style="345" customWidth="1"/>
    <col min="14393" max="14393" width="2.28515625" style="345" customWidth="1"/>
    <col min="14394" max="14394" width="1.140625" style="345"/>
    <col min="14395" max="14395" width="0.7109375" style="345" customWidth="1"/>
    <col min="14396" max="14396" width="0.85546875" style="345" customWidth="1"/>
    <col min="14397" max="14596" width="1.140625" style="345"/>
    <col min="14597" max="14597" width="3.5703125" style="345" customWidth="1"/>
    <col min="14598" max="14604" width="1.140625" style="345"/>
    <col min="14605" max="14605" width="4.85546875" style="345" customWidth="1"/>
    <col min="14606" max="14606" width="9.5703125" style="345" customWidth="1"/>
    <col min="14607" max="14616" width="1.140625" style="345"/>
    <col min="14617" max="14617" width="0" style="345" hidden="1" customWidth="1"/>
    <col min="14618" max="14622" width="1.140625" style="345"/>
    <col min="14623" max="14623" width="0.7109375" style="345" customWidth="1"/>
    <col min="14624" max="14628" width="1.140625" style="345"/>
    <col min="14629" max="14629" width="3.5703125" style="345" customWidth="1"/>
    <col min="14630" max="14645" width="1.140625" style="345"/>
    <col min="14646" max="14646" width="0.5703125" style="345" customWidth="1"/>
    <col min="14647" max="14647" width="1.140625" style="345"/>
    <col min="14648" max="14648" width="1.5703125" style="345" customWidth="1"/>
    <col min="14649" max="14649" width="2.28515625" style="345" customWidth="1"/>
    <col min="14650" max="14650" width="1.140625" style="345"/>
    <col min="14651" max="14651" width="0.7109375" style="345" customWidth="1"/>
    <col min="14652" max="14652" width="0.85546875" style="345" customWidth="1"/>
    <col min="14653" max="14852" width="1.140625" style="345"/>
    <col min="14853" max="14853" width="3.5703125" style="345" customWidth="1"/>
    <col min="14854" max="14860" width="1.140625" style="345"/>
    <col min="14861" max="14861" width="4.85546875" style="345" customWidth="1"/>
    <col min="14862" max="14862" width="9.5703125" style="345" customWidth="1"/>
    <col min="14863" max="14872" width="1.140625" style="345"/>
    <col min="14873" max="14873" width="0" style="345" hidden="1" customWidth="1"/>
    <col min="14874" max="14878" width="1.140625" style="345"/>
    <col min="14879" max="14879" width="0.7109375" style="345" customWidth="1"/>
    <col min="14880" max="14884" width="1.140625" style="345"/>
    <col min="14885" max="14885" width="3.5703125" style="345" customWidth="1"/>
    <col min="14886" max="14901" width="1.140625" style="345"/>
    <col min="14902" max="14902" width="0.5703125" style="345" customWidth="1"/>
    <col min="14903" max="14903" width="1.140625" style="345"/>
    <col min="14904" max="14904" width="1.5703125" style="345" customWidth="1"/>
    <col min="14905" max="14905" width="2.28515625" style="345" customWidth="1"/>
    <col min="14906" max="14906" width="1.140625" style="345"/>
    <col min="14907" max="14907" width="0.7109375" style="345" customWidth="1"/>
    <col min="14908" max="14908" width="0.85546875" style="345" customWidth="1"/>
    <col min="14909" max="15108" width="1.140625" style="345"/>
    <col min="15109" max="15109" width="3.5703125" style="345" customWidth="1"/>
    <col min="15110" max="15116" width="1.140625" style="345"/>
    <col min="15117" max="15117" width="4.85546875" style="345" customWidth="1"/>
    <col min="15118" max="15118" width="9.5703125" style="345" customWidth="1"/>
    <col min="15119" max="15128" width="1.140625" style="345"/>
    <col min="15129" max="15129" width="0" style="345" hidden="1" customWidth="1"/>
    <col min="15130" max="15134" width="1.140625" style="345"/>
    <col min="15135" max="15135" width="0.7109375" style="345" customWidth="1"/>
    <col min="15136" max="15140" width="1.140625" style="345"/>
    <col min="15141" max="15141" width="3.5703125" style="345" customWidth="1"/>
    <col min="15142" max="15157" width="1.140625" style="345"/>
    <col min="15158" max="15158" width="0.5703125" style="345" customWidth="1"/>
    <col min="15159" max="15159" width="1.140625" style="345"/>
    <col min="15160" max="15160" width="1.5703125" style="345" customWidth="1"/>
    <col min="15161" max="15161" width="2.28515625" style="345" customWidth="1"/>
    <col min="15162" max="15162" width="1.140625" style="345"/>
    <col min="15163" max="15163" width="0.7109375" style="345" customWidth="1"/>
    <col min="15164" max="15164" width="0.85546875" style="345" customWidth="1"/>
    <col min="15165" max="15364" width="1.140625" style="345"/>
    <col min="15365" max="15365" width="3.5703125" style="345" customWidth="1"/>
    <col min="15366" max="15372" width="1.140625" style="345"/>
    <col min="15373" max="15373" width="4.85546875" style="345" customWidth="1"/>
    <col min="15374" max="15374" width="9.5703125" style="345" customWidth="1"/>
    <col min="15375" max="15384" width="1.140625" style="345"/>
    <col min="15385" max="15385" width="0" style="345" hidden="1" customWidth="1"/>
    <col min="15386" max="15390" width="1.140625" style="345"/>
    <col min="15391" max="15391" width="0.7109375" style="345" customWidth="1"/>
    <col min="15392" max="15396" width="1.140625" style="345"/>
    <col min="15397" max="15397" width="3.5703125" style="345" customWidth="1"/>
    <col min="15398" max="15413" width="1.140625" style="345"/>
    <col min="15414" max="15414" width="0.5703125" style="345" customWidth="1"/>
    <col min="15415" max="15415" width="1.140625" style="345"/>
    <col min="15416" max="15416" width="1.5703125" style="345" customWidth="1"/>
    <col min="15417" max="15417" width="2.28515625" style="345" customWidth="1"/>
    <col min="15418" max="15418" width="1.140625" style="345"/>
    <col min="15419" max="15419" width="0.7109375" style="345" customWidth="1"/>
    <col min="15420" max="15420" width="0.85546875" style="345" customWidth="1"/>
    <col min="15421" max="15620" width="1.140625" style="345"/>
    <col min="15621" max="15621" width="3.5703125" style="345" customWidth="1"/>
    <col min="15622" max="15628" width="1.140625" style="345"/>
    <col min="15629" max="15629" width="4.85546875" style="345" customWidth="1"/>
    <col min="15630" max="15630" width="9.5703125" style="345" customWidth="1"/>
    <col min="15631" max="15640" width="1.140625" style="345"/>
    <col min="15641" max="15641" width="0" style="345" hidden="1" customWidth="1"/>
    <col min="15642" max="15646" width="1.140625" style="345"/>
    <col min="15647" max="15647" width="0.7109375" style="345" customWidth="1"/>
    <col min="15648" max="15652" width="1.140625" style="345"/>
    <col min="15653" max="15653" width="3.5703125" style="345" customWidth="1"/>
    <col min="15654" max="15669" width="1.140625" style="345"/>
    <col min="15670" max="15670" width="0.5703125" style="345" customWidth="1"/>
    <col min="15671" max="15671" width="1.140625" style="345"/>
    <col min="15672" max="15672" width="1.5703125" style="345" customWidth="1"/>
    <col min="15673" max="15673" width="2.28515625" style="345" customWidth="1"/>
    <col min="15674" max="15674" width="1.140625" style="345"/>
    <col min="15675" max="15675" width="0.7109375" style="345" customWidth="1"/>
    <col min="15676" max="15676" width="0.85546875" style="345" customWidth="1"/>
    <col min="15677" max="15876" width="1.140625" style="345"/>
    <col min="15877" max="15877" width="3.5703125" style="345" customWidth="1"/>
    <col min="15878" max="15884" width="1.140625" style="345"/>
    <col min="15885" max="15885" width="4.85546875" style="345" customWidth="1"/>
    <col min="15886" max="15886" width="9.5703125" style="345" customWidth="1"/>
    <col min="15887" max="15896" width="1.140625" style="345"/>
    <col min="15897" max="15897" width="0" style="345" hidden="1" customWidth="1"/>
    <col min="15898" max="15902" width="1.140625" style="345"/>
    <col min="15903" max="15903" width="0.7109375" style="345" customWidth="1"/>
    <col min="15904" max="15908" width="1.140625" style="345"/>
    <col min="15909" max="15909" width="3.5703125" style="345" customWidth="1"/>
    <col min="15910" max="15925" width="1.140625" style="345"/>
    <col min="15926" max="15926" width="0.5703125" style="345" customWidth="1"/>
    <col min="15927" max="15927" width="1.140625" style="345"/>
    <col min="15928" max="15928" width="1.5703125" style="345" customWidth="1"/>
    <col min="15929" max="15929" width="2.28515625" style="345" customWidth="1"/>
    <col min="15930" max="15930" width="1.140625" style="345"/>
    <col min="15931" max="15931" width="0.7109375" style="345" customWidth="1"/>
    <col min="15932" max="15932" width="0.85546875" style="345" customWidth="1"/>
    <col min="15933" max="16132" width="1.140625" style="345"/>
    <col min="16133" max="16133" width="3.5703125" style="345" customWidth="1"/>
    <col min="16134" max="16140" width="1.140625" style="345"/>
    <col min="16141" max="16141" width="4.85546875" style="345" customWidth="1"/>
    <col min="16142" max="16142" width="9.5703125" style="345" customWidth="1"/>
    <col min="16143" max="16152" width="1.140625" style="345"/>
    <col min="16153" max="16153" width="0" style="345" hidden="1" customWidth="1"/>
    <col min="16154" max="16158" width="1.140625" style="345"/>
    <col min="16159" max="16159" width="0.7109375" style="345" customWidth="1"/>
    <col min="16160" max="16164" width="1.140625" style="345"/>
    <col min="16165" max="16165" width="3.5703125" style="345" customWidth="1"/>
    <col min="16166" max="16181" width="1.140625" style="345"/>
    <col min="16182" max="16182" width="0.5703125" style="345" customWidth="1"/>
    <col min="16183" max="16183" width="1.140625" style="345"/>
    <col min="16184" max="16184" width="1.5703125" style="345" customWidth="1"/>
    <col min="16185" max="16185" width="2.28515625" style="345" customWidth="1"/>
    <col min="16186" max="16186" width="1.140625" style="345"/>
    <col min="16187" max="16187" width="0.7109375" style="345" customWidth="1"/>
    <col min="16188" max="16188" width="0.85546875" style="345" customWidth="1"/>
    <col min="16189" max="16383" width="1.140625" style="345"/>
    <col min="16384" max="16384" width="1.140625" style="345" customWidth="1"/>
  </cols>
  <sheetData>
    <row r="1" spans="1:123" s="351" customFormat="1" ht="15">
      <c r="A1" s="510" t="s">
        <v>69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  <c r="S1" s="510"/>
      <c r="T1" s="510"/>
      <c r="U1" s="510"/>
      <c r="V1" s="510"/>
      <c r="W1" s="510"/>
      <c r="X1" s="510"/>
      <c r="Y1" s="510"/>
      <c r="Z1" s="510"/>
      <c r="AA1" s="510"/>
      <c r="AB1" s="510"/>
      <c r="AC1" s="510"/>
      <c r="AD1" s="510"/>
      <c r="AE1" s="510"/>
      <c r="AF1" s="510"/>
      <c r="AG1" s="510"/>
      <c r="AH1" s="510"/>
      <c r="AI1" s="510"/>
      <c r="AJ1" s="510"/>
      <c r="AK1" s="510"/>
      <c r="AL1" s="510"/>
      <c r="AM1" s="510"/>
      <c r="AN1" s="510"/>
      <c r="AO1" s="510"/>
      <c r="AP1" s="510"/>
      <c r="AQ1" s="510"/>
      <c r="AR1" s="510"/>
      <c r="AS1" s="510"/>
      <c r="AT1" s="510"/>
      <c r="AU1" s="510"/>
      <c r="AV1" s="510"/>
      <c r="AW1" s="510"/>
      <c r="AX1" s="510"/>
      <c r="AY1" s="510"/>
      <c r="AZ1" s="510"/>
      <c r="BA1" s="510"/>
      <c r="BB1" s="510"/>
      <c r="BC1" s="510"/>
      <c r="BD1" s="510"/>
      <c r="BE1" s="510"/>
      <c r="BF1" s="510"/>
      <c r="BG1" s="510"/>
      <c r="BH1" s="510"/>
      <c r="BI1" s="510"/>
      <c r="BJ1" s="510"/>
      <c r="BK1" s="510"/>
      <c r="BL1" s="510"/>
      <c r="BM1" s="510"/>
      <c r="BN1" s="510"/>
      <c r="BO1" s="510"/>
      <c r="BP1" s="510"/>
      <c r="BQ1" s="510"/>
      <c r="BR1" s="510"/>
      <c r="BS1" s="510"/>
      <c r="BT1" s="510"/>
      <c r="BU1" s="510"/>
      <c r="BV1" s="510"/>
      <c r="BW1" s="510"/>
      <c r="BX1" s="510"/>
      <c r="BY1" s="510"/>
      <c r="BZ1" s="510"/>
      <c r="CA1" s="510"/>
      <c r="CB1" s="510"/>
      <c r="CC1" s="510"/>
      <c r="CD1" s="510"/>
      <c r="CE1" s="510"/>
      <c r="CF1" s="510"/>
      <c r="CG1" s="510"/>
      <c r="CH1" s="510"/>
      <c r="CI1" s="510"/>
      <c r="CJ1" s="510"/>
      <c r="CK1" s="510"/>
      <c r="CL1" s="510"/>
      <c r="CM1" s="510"/>
      <c r="CN1" s="510"/>
      <c r="CO1" s="510"/>
      <c r="CP1" s="510"/>
      <c r="CQ1" s="510"/>
      <c r="CR1" s="510"/>
      <c r="CS1" s="510"/>
      <c r="CT1" s="510"/>
      <c r="CU1" s="510"/>
      <c r="CV1" s="510"/>
      <c r="CW1" s="510"/>
      <c r="CX1" s="510"/>
      <c r="CY1" s="510"/>
      <c r="CZ1" s="510"/>
      <c r="DA1" s="510"/>
      <c r="DB1" s="510"/>
      <c r="DC1" s="510"/>
      <c r="DD1" s="510"/>
      <c r="DE1" s="510"/>
      <c r="DF1" s="510"/>
      <c r="DG1" s="510"/>
      <c r="DH1" s="510"/>
      <c r="DI1" s="510"/>
      <c r="DJ1" s="510"/>
      <c r="DK1" s="510"/>
      <c r="DL1" s="510"/>
      <c r="DM1" s="510"/>
      <c r="DN1" s="510"/>
      <c r="DO1" s="510"/>
      <c r="DP1" s="510"/>
      <c r="DQ1" s="510"/>
      <c r="DR1" s="510"/>
      <c r="DS1" s="510"/>
    </row>
    <row r="2" spans="1:123" s="339" customFormat="1" ht="12.75"/>
    <row r="3" spans="1:123" s="339" customFormat="1" ht="12.75">
      <c r="A3" s="457" t="s">
        <v>70</v>
      </c>
      <c r="B3" s="457"/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8"/>
      <c r="O3" s="456" t="s">
        <v>36</v>
      </c>
      <c r="P3" s="457"/>
      <c r="Q3" s="457"/>
      <c r="R3" s="457"/>
      <c r="S3" s="458"/>
      <c r="T3" s="454" t="s">
        <v>35</v>
      </c>
      <c r="U3" s="454"/>
      <c r="V3" s="454"/>
      <c r="W3" s="454"/>
      <c r="X3" s="454"/>
      <c r="Y3" s="454"/>
      <c r="Z3" s="454"/>
      <c r="AA3" s="454"/>
      <c r="AB3" s="454"/>
      <c r="AC3" s="454"/>
      <c r="AD3" s="454"/>
      <c r="AE3" s="454"/>
      <c r="AF3" s="454"/>
      <c r="AG3" s="454"/>
      <c r="AH3" s="454"/>
      <c r="AI3" s="454"/>
      <c r="AJ3" s="454"/>
      <c r="AK3" s="454"/>
      <c r="AL3" s="454"/>
      <c r="AM3" s="454"/>
      <c r="AN3" s="454"/>
      <c r="AO3" s="454"/>
      <c r="AP3" s="454"/>
      <c r="AQ3" s="455"/>
      <c r="AR3" s="456" t="s">
        <v>36</v>
      </c>
      <c r="AS3" s="457"/>
      <c r="AT3" s="457"/>
      <c r="AU3" s="457"/>
      <c r="AV3" s="457"/>
      <c r="AW3" s="457"/>
      <c r="AX3" s="457"/>
      <c r="AY3" s="458"/>
      <c r="AZ3" s="459" t="s">
        <v>557</v>
      </c>
      <c r="BA3" s="460"/>
      <c r="BB3" s="460"/>
      <c r="BC3" s="460"/>
      <c r="BD3" s="460"/>
      <c r="BE3" s="460"/>
      <c r="BF3" s="460"/>
      <c r="BG3" s="460"/>
      <c r="BH3" s="460"/>
      <c r="BI3" s="460"/>
      <c r="BJ3" s="460"/>
      <c r="BK3" s="460"/>
      <c r="BL3" s="460"/>
      <c r="BM3" s="460"/>
      <c r="BN3" s="460"/>
      <c r="BO3" s="460"/>
      <c r="BP3" s="460"/>
      <c r="BQ3" s="460"/>
      <c r="BR3" s="460"/>
      <c r="BS3" s="460"/>
      <c r="BT3" s="460"/>
      <c r="BU3" s="460"/>
      <c r="BV3" s="460"/>
      <c r="BW3" s="460"/>
      <c r="BX3" s="460"/>
      <c r="BY3" s="460"/>
      <c r="BZ3" s="460"/>
      <c r="CA3" s="460"/>
      <c r="CB3" s="460"/>
      <c r="CC3" s="460"/>
      <c r="CD3" s="460"/>
      <c r="CE3" s="460"/>
      <c r="CF3" s="460"/>
      <c r="CG3" s="460"/>
      <c r="CH3" s="460"/>
      <c r="CI3" s="460"/>
      <c r="CJ3" s="460"/>
      <c r="CK3" s="460"/>
      <c r="CL3" s="460"/>
      <c r="CM3" s="460"/>
      <c r="CN3" s="460"/>
      <c r="CO3" s="460"/>
      <c r="CP3" s="460"/>
      <c r="CQ3" s="460"/>
      <c r="CR3" s="460"/>
      <c r="CS3" s="460"/>
      <c r="CT3" s="460"/>
      <c r="CU3" s="460"/>
      <c r="CV3" s="454"/>
      <c r="CW3" s="454"/>
      <c r="CX3" s="454"/>
      <c r="CY3" s="454"/>
      <c r="CZ3" s="454"/>
      <c r="DA3" s="454"/>
      <c r="DB3" s="454"/>
      <c r="DC3" s="454"/>
      <c r="DD3" s="454"/>
      <c r="DE3" s="454"/>
      <c r="DF3" s="454"/>
      <c r="DG3" s="454"/>
      <c r="DH3" s="454"/>
      <c r="DI3" s="454"/>
      <c r="DJ3" s="454"/>
      <c r="DK3" s="454"/>
      <c r="DL3" s="454"/>
      <c r="DM3" s="454"/>
      <c r="DN3" s="454"/>
      <c r="DO3" s="454"/>
      <c r="DP3" s="454"/>
      <c r="DQ3" s="454"/>
      <c r="DR3" s="454"/>
      <c r="DS3" s="455"/>
    </row>
    <row r="4" spans="1:123" s="339" customFormat="1" ht="12.75">
      <c r="A4" s="451" t="s">
        <v>42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78"/>
      <c r="O4" s="477" t="s">
        <v>71</v>
      </c>
      <c r="P4" s="451"/>
      <c r="Q4" s="451"/>
      <c r="R4" s="451"/>
      <c r="S4" s="478"/>
      <c r="T4" s="471" t="s">
        <v>38</v>
      </c>
      <c r="U4" s="471"/>
      <c r="V4" s="471"/>
      <c r="W4" s="471"/>
      <c r="X4" s="471"/>
      <c r="Y4" s="471"/>
      <c r="Z4" s="471"/>
      <c r="AA4" s="471"/>
      <c r="AB4" s="471"/>
      <c r="AC4" s="471"/>
      <c r="AD4" s="471"/>
      <c r="AE4" s="471"/>
      <c r="AF4" s="471"/>
      <c r="AG4" s="471"/>
      <c r="AH4" s="471"/>
      <c r="AI4" s="471"/>
      <c r="AJ4" s="471"/>
      <c r="AK4" s="471"/>
      <c r="AL4" s="471"/>
      <c r="AM4" s="471"/>
      <c r="AN4" s="471"/>
      <c r="AO4" s="471"/>
      <c r="AP4" s="471"/>
      <c r="AQ4" s="472"/>
      <c r="AR4" s="477" t="s">
        <v>72</v>
      </c>
      <c r="AS4" s="451"/>
      <c r="AT4" s="451"/>
      <c r="AU4" s="451"/>
      <c r="AV4" s="451"/>
      <c r="AW4" s="451"/>
      <c r="AX4" s="451"/>
      <c r="AY4" s="478"/>
      <c r="AZ4" s="352"/>
      <c r="BA4" s="353"/>
      <c r="BB4" s="353"/>
      <c r="BC4" s="353"/>
      <c r="BD4" s="353"/>
      <c r="BE4" s="353"/>
      <c r="BF4" s="353"/>
      <c r="BG4" s="353"/>
      <c r="BH4" s="353"/>
      <c r="BI4" s="353"/>
      <c r="BJ4" s="353"/>
      <c r="BK4" s="354" t="s">
        <v>40</v>
      </c>
      <c r="BL4" s="479" t="s">
        <v>9</v>
      </c>
      <c r="BM4" s="479"/>
      <c r="BN4" s="479"/>
      <c r="BO4" s="355" t="s">
        <v>41</v>
      </c>
      <c r="BP4" s="353"/>
      <c r="BQ4" s="353"/>
      <c r="BR4" s="353"/>
      <c r="BS4" s="353"/>
      <c r="BT4" s="353"/>
      <c r="BU4" s="353"/>
      <c r="BV4" s="353"/>
      <c r="BW4" s="356"/>
      <c r="BX4" s="352"/>
      <c r="BY4" s="353"/>
      <c r="BZ4" s="353"/>
      <c r="CA4" s="353"/>
      <c r="CB4" s="353"/>
      <c r="CC4" s="353"/>
      <c r="CD4" s="353"/>
      <c r="CE4" s="353"/>
      <c r="CF4" s="353"/>
      <c r="CG4" s="353"/>
      <c r="CH4" s="353"/>
      <c r="CI4" s="354" t="s">
        <v>40</v>
      </c>
      <c r="CJ4" s="479" t="s">
        <v>14</v>
      </c>
      <c r="CK4" s="479"/>
      <c r="CL4" s="479"/>
      <c r="CM4" s="355" t="s">
        <v>41</v>
      </c>
      <c r="CN4" s="353"/>
      <c r="CO4" s="353"/>
      <c r="CP4" s="353"/>
      <c r="CQ4" s="353"/>
      <c r="CR4" s="353"/>
      <c r="CS4" s="353"/>
      <c r="CT4" s="353"/>
      <c r="CU4" s="356"/>
      <c r="CV4" s="353"/>
      <c r="CW4" s="353"/>
      <c r="CX4" s="353"/>
      <c r="CY4" s="353"/>
      <c r="CZ4" s="353"/>
      <c r="DA4" s="353"/>
      <c r="DB4" s="353"/>
      <c r="DC4" s="353"/>
      <c r="DD4" s="353"/>
      <c r="DE4" s="353"/>
      <c r="DF4" s="353"/>
      <c r="DG4" s="354" t="s">
        <v>40</v>
      </c>
      <c r="DH4" s="479" t="s">
        <v>16</v>
      </c>
      <c r="DI4" s="479"/>
      <c r="DJ4" s="479"/>
      <c r="DK4" s="355" t="s">
        <v>41</v>
      </c>
      <c r="DL4" s="353"/>
      <c r="DM4" s="353"/>
      <c r="DN4" s="353"/>
      <c r="DO4" s="353"/>
      <c r="DP4" s="353"/>
      <c r="DQ4" s="353"/>
      <c r="DR4" s="353"/>
      <c r="DS4" s="356"/>
    </row>
    <row r="5" spans="1:123" s="339" customFormat="1" ht="12.75" customHeight="1">
      <c r="A5" s="451"/>
      <c r="B5" s="451"/>
      <c r="C5" s="451"/>
      <c r="D5" s="451"/>
      <c r="E5" s="451"/>
      <c r="F5" s="451"/>
      <c r="G5" s="451"/>
      <c r="H5" s="451"/>
      <c r="I5" s="451"/>
      <c r="J5" s="451"/>
      <c r="K5" s="451"/>
      <c r="L5" s="451"/>
      <c r="M5" s="451"/>
      <c r="N5" s="478"/>
      <c r="O5" s="477"/>
      <c r="P5" s="451"/>
      <c r="Q5" s="451"/>
      <c r="R5" s="451"/>
      <c r="S5" s="478"/>
      <c r="T5" s="480"/>
      <c r="U5" s="480"/>
      <c r="V5" s="480"/>
      <c r="W5" s="480"/>
      <c r="X5" s="480"/>
      <c r="Y5" s="480"/>
      <c r="Z5" s="480"/>
      <c r="AA5" s="480"/>
      <c r="AB5" s="480"/>
      <c r="AC5" s="480"/>
      <c r="AD5" s="480"/>
      <c r="AE5" s="480"/>
      <c r="AF5" s="480"/>
      <c r="AG5" s="480"/>
      <c r="AH5" s="480"/>
      <c r="AI5" s="480"/>
      <c r="AJ5" s="480"/>
      <c r="AK5" s="480"/>
      <c r="AL5" s="480"/>
      <c r="AM5" s="480"/>
      <c r="AN5" s="480"/>
      <c r="AO5" s="480"/>
      <c r="AP5" s="480"/>
      <c r="AQ5" s="481"/>
      <c r="AR5" s="477" t="s">
        <v>73</v>
      </c>
      <c r="AS5" s="451"/>
      <c r="AT5" s="451"/>
      <c r="AU5" s="451"/>
      <c r="AV5" s="451"/>
      <c r="AW5" s="451"/>
      <c r="AX5" s="451"/>
      <c r="AY5" s="478"/>
      <c r="AZ5" s="482" t="s">
        <v>43</v>
      </c>
      <c r="BA5" s="480"/>
      <c r="BB5" s="480"/>
      <c r="BC5" s="480"/>
      <c r="BD5" s="480"/>
      <c r="BE5" s="480"/>
      <c r="BF5" s="480"/>
      <c r="BG5" s="480"/>
      <c r="BH5" s="480"/>
      <c r="BI5" s="480"/>
      <c r="BJ5" s="480"/>
      <c r="BK5" s="480"/>
      <c r="BL5" s="480"/>
      <c r="BM5" s="480"/>
      <c r="BN5" s="480"/>
      <c r="BO5" s="480"/>
      <c r="BP5" s="480"/>
      <c r="BQ5" s="480"/>
      <c r="BR5" s="480"/>
      <c r="BS5" s="480"/>
      <c r="BT5" s="480"/>
      <c r="BU5" s="480"/>
      <c r="BV5" s="480"/>
      <c r="BW5" s="481"/>
      <c r="BX5" s="482" t="s">
        <v>44</v>
      </c>
      <c r="BY5" s="480"/>
      <c r="BZ5" s="480"/>
      <c r="CA5" s="480"/>
      <c r="CB5" s="480"/>
      <c r="CC5" s="480"/>
      <c r="CD5" s="480"/>
      <c r="CE5" s="480"/>
      <c r="CF5" s="480"/>
      <c r="CG5" s="480"/>
      <c r="CH5" s="480"/>
      <c r="CI5" s="480"/>
      <c r="CJ5" s="480"/>
      <c r="CK5" s="480"/>
      <c r="CL5" s="480"/>
      <c r="CM5" s="480"/>
      <c r="CN5" s="480"/>
      <c r="CO5" s="480"/>
      <c r="CP5" s="480"/>
      <c r="CQ5" s="480"/>
      <c r="CR5" s="480"/>
      <c r="CS5" s="480"/>
      <c r="CT5" s="480"/>
      <c r="CU5" s="481"/>
      <c r="CV5" s="480" t="s">
        <v>45</v>
      </c>
      <c r="CW5" s="480"/>
      <c r="CX5" s="480"/>
      <c r="CY5" s="480"/>
      <c r="CZ5" s="480"/>
      <c r="DA5" s="480"/>
      <c r="DB5" s="480"/>
      <c r="DC5" s="480"/>
      <c r="DD5" s="480"/>
      <c r="DE5" s="480"/>
      <c r="DF5" s="480"/>
      <c r="DG5" s="480"/>
      <c r="DH5" s="480"/>
      <c r="DI5" s="480"/>
      <c r="DJ5" s="480"/>
      <c r="DK5" s="480"/>
      <c r="DL5" s="480"/>
      <c r="DM5" s="471"/>
      <c r="DN5" s="471"/>
      <c r="DO5" s="471"/>
      <c r="DP5" s="471"/>
      <c r="DQ5" s="471"/>
      <c r="DR5" s="471"/>
      <c r="DS5" s="472"/>
    </row>
    <row r="6" spans="1:123" s="339" customFormat="1" ht="12.75" customHeight="1">
      <c r="A6" s="451"/>
      <c r="B6" s="451"/>
      <c r="C6" s="451"/>
      <c r="D6" s="451"/>
      <c r="E6" s="451"/>
      <c r="F6" s="451"/>
      <c r="G6" s="451"/>
      <c r="H6" s="451"/>
      <c r="I6" s="451"/>
      <c r="J6" s="451"/>
      <c r="K6" s="451"/>
      <c r="L6" s="451"/>
      <c r="M6" s="451"/>
      <c r="N6" s="478"/>
      <c r="O6" s="477"/>
      <c r="P6" s="451"/>
      <c r="Q6" s="451"/>
      <c r="R6" s="451"/>
      <c r="S6" s="478"/>
      <c r="T6" s="454" t="s">
        <v>46</v>
      </c>
      <c r="U6" s="454"/>
      <c r="V6" s="454"/>
      <c r="W6" s="454"/>
      <c r="X6" s="454"/>
      <c r="Y6" s="454"/>
      <c r="Z6" s="469" t="s">
        <v>47</v>
      </c>
      <c r="AA6" s="454"/>
      <c r="AB6" s="454"/>
      <c r="AC6" s="454"/>
      <c r="AD6" s="454"/>
      <c r="AE6" s="455"/>
      <c r="AF6" s="469" t="s">
        <v>48</v>
      </c>
      <c r="AG6" s="454"/>
      <c r="AH6" s="454"/>
      <c r="AI6" s="454"/>
      <c r="AJ6" s="454"/>
      <c r="AK6" s="455"/>
      <c r="AL6" s="469" t="s">
        <v>49</v>
      </c>
      <c r="AM6" s="454"/>
      <c r="AN6" s="454"/>
      <c r="AO6" s="454"/>
      <c r="AP6" s="454"/>
      <c r="AQ6" s="455"/>
      <c r="AR6" s="477" t="s">
        <v>42</v>
      </c>
      <c r="AS6" s="451"/>
      <c r="AT6" s="451"/>
      <c r="AU6" s="451"/>
      <c r="AV6" s="451"/>
      <c r="AW6" s="451"/>
      <c r="AX6" s="451"/>
      <c r="AY6" s="478"/>
      <c r="AZ6" s="469" t="s">
        <v>50</v>
      </c>
      <c r="BA6" s="454"/>
      <c r="BB6" s="454"/>
      <c r="BC6" s="454"/>
      <c r="BD6" s="454"/>
      <c r="BE6" s="454"/>
      <c r="BF6" s="454"/>
      <c r="BG6" s="454"/>
      <c r="BH6" s="455"/>
      <c r="BI6" s="469" t="s">
        <v>51</v>
      </c>
      <c r="BJ6" s="454"/>
      <c r="BK6" s="454"/>
      <c r="BL6" s="454"/>
      <c r="BM6" s="454"/>
      <c r="BN6" s="454"/>
      <c r="BO6" s="454"/>
      <c r="BP6" s="455"/>
      <c r="BQ6" s="469" t="s">
        <v>74</v>
      </c>
      <c r="BR6" s="454"/>
      <c r="BS6" s="454"/>
      <c r="BT6" s="454"/>
      <c r="BU6" s="454"/>
      <c r="BV6" s="454"/>
      <c r="BW6" s="455"/>
      <c r="BX6" s="469" t="s">
        <v>50</v>
      </c>
      <c r="BY6" s="454"/>
      <c r="BZ6" s="454"/>
      <c r="CA6" s="454"/>
      <c r="CB6" s="454"/>
      <c r="CC6" s="454"/>
      <c r="CD6" s="454"/>
      <c r="CE6" s="454"/>
      <c r="CF6" s="455"/>
      <c r="CG6" s="469" t="s">
        <v>51</v>
      </c>
      <c r="CH6" s="454"/>
      <c r="CI6" s="454"/>
      <c r="CJ6" s="454"/>
      <c r="CK6" s="454"/>
      <c r="CL6" s="454"/>
      <c r="CM6" s="454"/>
      <c r="CN6" s="455"/>
      <c r="CO6" s="469" t="s">
        <v>74</v>
      </c>
      <c r="CP6" s="454"/>
      <c r="CQ6" s="454"/>
      <c r="CR6" s="454"/>
      <c r="CS6" s="454"/>
      <c r="CT6" s="454"/>
      <c r="CU6" s="455"/>
      <c r="CV6" s="469" t="s">
        <v>50</v>
      </c>
      <c r="CW6" s="454"/>
      <c r="CX6" s="454"/>
      <c r="CY6" s="454"/>
      <c r="CZ6" s="454"/>
      <c r="DA6" s="454"/>
      <c r="DB6" s="454"/>
      <c r="DC6" s="454"/>
      <c r="DD6" s="455"/>
      <c r="DE6" s="469" t="s">
        <v>51</v>
      </c>
      <c r="DF6" s="454"/>
      <c r="DG6" s="454"/>
      <c r="DH6" s="454"/>
      <c r="DI6" s="454"/>
      <c r="DJ6" s="454"/>
      <c r="DK6" s="454"/>
      <c r="DL6" s="455"/>
      <c r="DM6" s="454" t="s">
        <v>74</v>
      </c>
      <c r="DN6" s="454"/>
      <c r="DO6" s="454"/>
      <c r="DP6" s="454"/>
      <c r="DQ6" s="454"/>
      <c r="DR6" s="454"/>
      <c r="DS6" s="455"/>
    </row>
    <row r="7" spans="1:123" s="339" customFormat="1" ht="12.75">
      <c r="A7" s="451"/>
      <c r="B7" s="451"/>
      <c r="C7" s="451"/>
      <c r="D7" s="451"/>
      <c r="E7" s="451"/>
      <c r="F7" s="451"/>
      <c r="G7" s="451"/>
      <c r="H7" s="451"/>
      <c r="I7" s="451"/>
      <c r="J7" s="451"/>
      <c r="K7" s="451"/>
      <c r="L7" s="451"/>
      <c r="M7" s="451"/>
      <c r="N7" s="478"/>
      <c r="O7" s="477"/>
      <c r="P7" s="451"/>
      <c r="Q7" s="451"/>
      <c r="R7" s="451"/>
      <c r="S7" s="478"/>
      <c r="T7" s="471"/>
      <c r="U7" s="471"/>
      <c r="V7" s="471"/>
      <c r="W7" s="471"/>
      <c r="X7" s="471"/>
      <c r="Y7" s="471"/>
      <c r="Z7" s="470" t="s">
        <v>53</v>
      </c>
      <c r="AA7" s="471"/>
      <c r="AB7" s="471"/>
      <c r="AC7" s="471"/>
      <c r="AD7" s="471"/>
      <c r="AE7" s="472"/>
      <c r="AF7" s="470" t="s">
        <v>54</v>
      </c>
      <c r="AG7" s="471"/>
      <c r="AH7" s="471"/>
      <c r="AI7" s="471"/>
      <c r="AJ7" s="471"/>
      <c r="AK7" s="472"/>
      <c r="AL7" s="470" t="s">
        <v>75</v>
      </c>
      <c r="AM7" s="471"/>
      <c r="AN7" s="471"/>
      <c r="AO7" s="471"/>
      <c r="AP7" s="471"/>
      <c r="AQ7" s="472"/>
      <c r="AR7" s="451"/>
      <c r="AS7" s="451"/>
      <c r="AT7" s="451"/>
      <c r="AU7" s="451"/>
      <c r="AV7" s="451"/>
      <c r="AW7" s="451"/>
      <c r="AX7" s="451"/>
      <c r="AY7" s="478"/>
      <c r="AZ7" s="470" t="s">
        <v>56</v>
      </c>
      <c r="BA7" s="471"/>
      <c r="BB7" s="471"/>
      <c r="BC7" s="471"/>
      <c r="BD7" s="471"/>
      <c r="BE7" s="471"/>
      <c r="BF7" s="471"/>
      <c r="BG7" s="471"/>
      <c r="BH7" s="472"/>
      <c r="BI7" s="470"/>
      <c r="BJ7" s="471"/>
      <c r="BK7" s="471"/>
      <c r="BL7" s="471"/>
      <c r="BM7" s="471"/>
      <c r="BN7" s="471"/>
      <c r="BO7" s="471"/>
      <c r="BP7" s="472"/>
      <c r="BQ7" s="470" t="s">
        <v>76</v>
      </c>
      <c r="BR7" s="471"/>
      <c r="BS7" s="471"/>
      <c r="BT7" s="471"/>
      <c r="BU7" s="471"/>
      <c r="BV7" s="471"/>
      <c r="BW7" s="472"/>
      <c r="BX7" s="470" t="s">
        <v>56</v>
      </c>
      <c r="BY7" s="471"/>
      <c r="BZ7" s="471"/>
      <c r="CA7" s="471"/>
      <c r="CB7" s="471"/>
      <c r="CC7" s="471"/>
      <c r="CD7" s="471"/>
      <c r="CE7" s="471"/>
      <c r="CF7" s="472"/>
      <c r="CG7" s="470"/>
      <c r="CH7" s="471"/>
      <c r="CI7" s="471"/>
      <c r="CJ7" s="471"/>
      <c r="CK7" s="471"/>
      <c r="CL7" s="471"/>
      <c r="CM7" s="471"/>
      <c r="CN7" s="472"/>
      <c r="CO7" s="470" t="s">
        <v>76</v>
      </c>
      <c r="CP7" s="471"/>
      <c r="CQ7" s="471"/>
      <c r="CR7" s="471"/>
      <c r="CS7" s="471"/>
      <c r="CT7" s="471"/>
      <c r="CU7" s="472"/>
      <c r="CV7" s="470" t="s">
        <v>56</v>
      </c>
      <c r="CW7" s="471"/>
      <c r="CX7" s="471"/>
      <c r="CY7" s="471"/>
      <c r="CZ7" s="471"/>
      <c r="DA7" s="471"/>
      <c r="DB7" s="471"/>
      <c r="DC7" s="471"/>
      <c r="DD7" s="472"/>
      <c r="DE7" s="470"/>
      <c r="DF7" s="471"/>
      <c r="DG7" s="471"/>
      <c r="DH7" s="471"/>
      <c r="DI7" s="471"/>
      <c r="DJ7" s="471"/>
      <c r="DK7" s="471"/>
      <c r="DL7" s="472"/>
      <c r="DM7" s="471" t="s">
        <v>76</v>
      </c>
      <c r="DN7" s="471"/>
      <c r="DO7" s="471"/>
      <c r="DP7" s="471"/>
      <c r="DQ7" s="471"/>
      <c r="DR7" s="471"/>
      <c r="DS7" s="472"/>
    </row>
    <row r="8" spans="1:123" s="339" customFormat="1" ht="12.75">
      <c r="A8" s="448"/>
      <c r="B8" s="448"/>
      <c r="C8" s="448"/>
      <c r="D8" s="448"/>
      <c r="E8" s="448"/>
      <c r="F8" s="448"/>
      <c r="G8" s="448"/>
      <c r="H8" s="448"/>
      <c r="I8" s="448"/>
      <c r="J8" s="448"/>
      <c r="K8" s="448"/>
      <c r="L8" s="448"/>
      <c r="M8" s="448"/>
      <c r="N8" s="511"/>
      <c r="O8" s="512"/>
      <c r="P8" s="448"/>
      <c r="Q8" s="448"/>
      <c r="R8" s="448"/>
      <c r="S8" s="511"/>
      <c r="T8" s="480"/>
      <c r="U8" s="480"/>
      <c r="V8" s="480"/>
      <c r="W8" s="480"/>
      <c r="X8" s="480"/>
      <c r="Y8" s="480"/>
      <c r="Z8" s="482"/>
      <c r="AA8" s="480"/>
      <c r="AB8" s="480"/>
      <c r="AC8" s="480"/>
      <c r="AD8" s="480"/>
      <c r="AE8" s="481"/>
      <c r="AF8" s="482"/>
      <c r="AG8" s="480"/>
      <c r="AH8" s="480"/>
      <c r="AI8" s="480"/>
      <c r="AJ8" s="480"/>
      <c r="AK8" s="481"/>
      <c r="AL8" s="482" t="s">
        <v>77</v>
      </c>
      <c r="AM8" s="480"/>
      <c r="AN8" s="480"/>
      <c r="AO8" s="480"/>
      <c r="AP8" s="480"/>
      <c r="AQ8" s="481"/>
      <c r="AR8" s="448"/>
      <c r="AS8" s="448"/>
      <c r="AT8" s="448"/>
      <c r="AU8" s="448"/>
      <c r="AV8" s="448"/>
      <c r="AW8" s="448"/>
      <c r="AX8" s="448"/>
      <c r="AY8" s="511"/>
      <c r="AZ8" s="482" t="s">
        <v>58</v>
      </c>
      <c r="BA8" s="480"/>
      <c r="BB8" s="480"/>
      <c r="BC8" s="480"/>
      <c r="BD8" s="480"/>
      <c r="BE8" s="480"/>
      <c r="BF8" s="480"/>
      <c r="BG8" s="480"/>
      <c r="BH8" s="481"/>
      <c r="BI8" s="482"/>
      <c r="BJ8" s="480"/>
      <c r="BK8" s="480"/>
      <c r="BL8" s="480"/>
      <c r="BM8" s="480"/>
      <c r="BN8" s="480"/>
      <c r="BO8" s="480"/>
      <c r="BP8" s="481"/>
      <c r="BQ8" s="470" t="s">
        <v>57</v>
      </c>
      <c r="BR8" s="471"/>
      <c r="BS8" s="471"/>
      <c r="BT8" s="471"/>
      <c r="BU8" s="471"/>
      <c r="BV8" s="471"/>
      <c r="BW8" s="472"/>
      <c r="BX8" s="482" t="s">
        <v>58</v>
      </c>
      <c r="BY8" s="480"/>
      <c r="BZ8" s="480"/>
      <c r="CA8" s="480"/>
      <c r="CB8" s="480"/>
      <c r="CC8" s="480"/>
      <c r="CD8" s="480"/>
      <c r="CE8" s="480"/>
      <c r="CF8" s="481"/>
      <c r="CG8" s="482"/>
      <c r="CH8" s="480"/>
      <c r="CI8" s="480"/>
      <c r="CJ8" s="480"/>
      <c r="CK8" s="480"/>
      <c r="CL8" s="480"/>
      <c r="CM8" s="480"/>
      <c r="CN8" s="481"/>
      <c r="CO8" s="470" t="s">
        <v>57</v>
      </c>
      <c r="CP8" s="471"/>
      <c r="CQ8" s="471"/>
      <c r="CR8" s="471"/>
      <c r="CS8" s="471"/>
      <c r="CT8" s="471"/>
      <c r="CU8" s="472"/>
      <c r="CV8" s="482" t="s">
        <v>58</v>
      </c>
      <c r="CW8" s="480"/>
      <c r="CX8" s="480"/>
      <c r="CY8" s="480"/>
      <c r="CZ8" s="480"/>
      <c r="DA8" s="480"/>
      <c r="DB8" s="480"/>
      <c r="DC8" s="480"/>
      <c r="DD8" s="481"/>
      <c r="DE8" s="482"/>
      <c r="DF8" s="480"/>
      <c r="DG8" s="480"/>
      <c r="DH8" s="480"/>
      <c r="DI8" s="480"/>
      <c r="DJ8" s="480"/>
      <c r="DK8" s="480"/>
      <c r="DL8" s="481"/>
      <c r="DM8" s="480" t="s">
        <v>57</v>
      </c>
      <c r="DN8" s="480"/>
      <c r="DO8" s="480"/>
      <c r="DP8" s="480"/>
      <c r="DQ8" s="480"/>
      <c r="DR8" s="480"/>
      <c r="DS8" s="481"/>
    </row>
    <row r="9" spans="1:123" s="339" customFormat="1" ht="12.75">
      <c r="A9" s="490">
        <v>1</v>
      </c>
      <c r="B9" s="490"/>
      <c r="C9" s="490"/>
      <c r="D9" s="490"/>
      <c r="E9" s="490"/>
      <c r="F9" s="490"/>
      <c r="G9" s="490"/>
      <c r="H9" s="490"/>
      <c r="I9" s="490"/>
      <c r="J9" s="490"/>
      <c r="K9" s="490"/>
      <c r="L9" s="490"/>
      <c r="M9" s="490"/>
      <c r="N9" s="490"/>
      <c r="O9" s="490">
        <v>2</v>
      </c>
      <c r="P9" s="490"/>
      <c r="Q9" s="490"/>
      <c r="R9" s="490"/>
      <c r="S9" s="490"/>
      <c r="T9" s="483">
        <v>3</v>
      </c>
      <c r="U9" s="483"/>
      <c r="V9" s="483"/>
      <c r="W9" s="483"/>
      <c r="X9" s="483"/>
      <c r="Y9" s="483"/>
      <c r="Z9" s="483">
        <v>4</v>
      </c>
      <c r="AA9" s="483"/>
      <c r="AB9" s="483"/>
      <c r="AC9" s="483"/>
      <c r="AD9" s="483"/>
      <c r="AE9" s="483"/>
      <c r="AF9" s="483">
        <v>5</v>
      </c>
      <c r="AG9" s="483"/>
      <c r="AH9" s="483"/>
      <c r="AI9" s="483"/>
      <c r="AJ9" s="483"/>
      <c r="AK9" s="483"/>
      <c r="AL9" s="483">
        <v>6</v>
      </c>
      <c r="AM9" s="483"/>
      <c r="AN9" s="483"/>
      <c r="AO9" s="483"/>
      <c r="AP9" s="483"/>
      <c r="AQ9" s="483"/>
      <c r="AR9" s="483">
        <v>7</v>
      </c>
      <c r="AS9" s="483"/>
      <c r="AT9" s="483"/>
      <c r="AU9" s="483"/>
      <c r="AV9" s="483"/>
      <c r="AW9" s="483"/>
      <c r="AX9" s="483"/>
      <c r="AY9" s="483"/>
      <c r="AZ9" s="483">
        <v>8</v>
      </c>
      <c r="BA9" s="483"/>
      <c r="BB9" s="483"/>
      <c r="BC9" s="483"/>
      <c r="BD9" s="483"/>
      <c r="BE9" s="483"/>
      <c r="BF9" s="483"/>
      <c r="BG9" s="483"/>
      <c r="BH9" s="483"/>
      <c r="BI9" s="483">
        <v>9</v>
      </c>
      <c r="BJ9" s="483"/>
      <c r="BK9" s="483"/>
      <c r="BL9" s="483"/>
      <c r="BM9" s="483"/>
      <c r="BN9" s="483"/>
      <c r="BO9" s="483"/>
      <c r="BP9" s="483"/>
      <c r="BQ9" s="483">
        <v>10</v>
      </c>
      <c r="BR9" s="483"/>
      <c r="BS9" s="483"/>
      <c r="BT9" s="483"/>
      <c r="BU9" s="483"/>
      <c r="BV9" s="483"/>
      <c r="BW9" s="483"/>
      <c r="BX9" s="483">
        <v>11</v>
      </c>
      <c r="BY9" s="483"/>
      <c r="BZ9" s="483"/>
      <c r="CA9" s="483"/>
      <c r="CB9" s="483"/>
      <c r="CC9" s="483"/>
      <c r="CD9" s="483"/>
      <c r="CE9" s="483"/>
      <c r="CF9" s="483"/>
      <c r="CG9" s="483">
        <v>12</v>
      </c>
      <c r="CH9" s="483"/>
      <c r="CI9" s="483"/>
      <c r="CJ9" s="483"/>
      <c r="CK9" s="483"/>
      <c r="CL9" s="483"/>
      <c r="CM9" s="483"/>
      <c r="CN9" s="483"/>
      <c r="CO9" s="483">
        <v>13</v>
      </c>
      <c r="CP9" s="483"/>
      <c r="CQ9" s="483"/>
      <c r="CR9" s="483"/>
      <c r="CS9" s="483"/>
      <c r="CT9" s="483"/>
      <c r="CU9" s="483"/>
      <c r="CV9" s="483">
        <v>14</v>
      </c>
      <c r="CW9" s="483"/>
      <c r="CX9" s="483"/>
      <c r="CY9" s="483"/>
      <c r="CZ9" s="483"/>
      <c r="DA9" s="483"/>
      <c r="DB9" s="483"/>
      <c r="DC9" s="483"/>
      <c r="DD9" s="483"/>
      <c r="DE9" s="483">
        <v>15</v>
      </c>
      <c r="DF9" s="483"/>
      <c r="DG9" s="483"/>
      <c r="DH9" s="483"/>
      <c r="DI9" s="483"/>
      <c r="DJ9" s="483"/>
      <c r="DK9" s="483"/>
      <c r="DL9" s="483"/>
      <c r="DM9" s="483">
        <v>16</v>
      </c>
      <c r="DN9" s="483"/>
      <c r="DO9" s="483"/>
      <c r="DP9" s="483"/>
      <c r="DQ9" s="483"/>
      <c r="DR9" s="483"/>
      <c r="DS9" s="483"/>
    </row>
    <row r="10" spans="1:123" s="339" customFormat="1" ht="93.75" customHeight="1">
      <c r="A10" s="504" t="s">
        <v>80</v>
      </c>
      <c r="B10" s="505"/>
      <c r="C10" s="505"/>
      <c r="D10" s="505"/>
      <c r="E10" s="505"/>
      <c r="F10" s="505"/>
      <c r="G10" s="505"/>
      <c r="H10" s="505"/>
      <c r="I10" s="505"/>
      <c r="J10" s="505"/>
      <c r="K10" s="505"/>
      <c r="L10" s="505"/>
      <c r="M10" s="505"/>
      <c r="N10" s="506"/>
      <c r="O10" s="507"/>
      <c r="P10" s="508"/>
      <c r="Q10" s="508"/>
      <c r="R10" s="508"/>
      <c r="S10" s="509"/>
      <c r="T10" s="498" t="s">
        <v>59</v>
      </c>
      <c r="U10" s="499"/>
      <c r="V10" s="499"/>
      <c r="W10" s="499"/>
      <c r="X10" s="499"/>
      <c r="Y10" s="500"/>
      <c r="Z10" s="498" t="s">
        <v>606</v>
      </c>
      <c r="AA10" s="499"/>
      <c r="AB10" s="499"/>
      <c r="AC10" s="499"/>
      <c r="AD10" s="499"/>
      <c r="AE10" s="500"/>
      <c r="AF10" s="498" t="s">
        <v>607</v>
      </c>
      <c r="AG10" s="499"/>
      <c r="AH10" s="499"/>
      <c r="AI10" s="499"/>
      <c r="AJ10" s="499"/>
      <c r="AK10" s="500"/>
      <c r="AL10" s="498"/>
      <c r="AM10" s="499"/>
      <c r="AN10" s="499"/>
      <c r="AO10" s="499"/>
      <c r="AP10" s="499"/>
      <c r="AQ10" s="500"/>
      <c r="AR10" s="498"/>
      <c r="AS10" s="499"/>
      <c r="AT10" s="499"/>
      <c r="AU10" s="499"/>
      <c r="AV10" s="499"/>
      <c r="AW10" s="499"/>
      <c r="AX10" s="499"/>
      <c r="AY10" s="500"/>
      <c r="AZ10" s="501">
        <f>SUM(AZ11:BH12)</f>
        <v>256110</v>
      </c>
      <c r="BA10" s="502"/>
      <c r="BB10" s="502"/>
      <c r="BC10" s="502"/>
      <c r="BD10" s="502"/>
      <c r="BE10" s="502"/>
      <c r="BF10" s="502"/>
      <c r="BG10" s="502"/>
      <c r="BH10" s="503"/>
      <c r="BI10" s="425"/>
      <c r="BJ10" s="426"/>
      <c r="BK10" s="426"/>
      <c r="BL10" s="426"/>
      <c r="BM10" s="426"/>
      <c r="BN10" s="426"/>
      <c r="BO10" s="426"/>
      <c r="BP10" s="427"/>
      <c r="BQ10" s="425"/>
      <c r="BR10" s="426"/>
      <c r="BS10" s="426"/>
      <c r="BT10" s="426"/>
      <c r="BU10" s="426"/>
      <c r="BV10" s="426"/>
      <c r="BW10" s="427"/>
      <c r="BX10" s="425"/>
      <c r="BY10" s="426"/>
      <c r="BZ10" s="426"/>
      <c r="CA10" s="426"/>
      <c r="CB10" s="426"/>
      <c r="CC10" s="426"/>
      <c r="CD10" s="426"/>
      <c r="CE10" s="426"/>
      <c r="CF10" s="427"/>
      <c r="CG10" s="425"/>
      <c r="CH10" s="426"/>
      <c r="CI10" s="426"/>
      <c r="CJ10" s="426"/>
      <c r="CK10" s="426"/>
      <c r="CL10" s="426"/>
      <c r="CM10" s="426"/>
      <c r="CN10" s="427"/>
      <c r="CO10" s="425"/>
      <c r="CP10" s="426"/>
      <c r="CQ10" s="426"/>
      <c r="CR10" s="426"/>
      <c r="CS10" s="426"/>
      <c r="CT10" s="426"/>
      <c r="CU10" s="427"/>
      <c r="CV10" s="425"/>
      <c r="CW10" s="426"/>
      <c r="CX10" s="426"/>
      <c r="CY10" s="426"/>
      <c r="CZ10" s="426"/>
      <c r="DA10" s="426"/>
      <c r="DB10" s="426"/>
      <c r="DC10" s="426"/>
      <c r="DD10" s="427"/>
      <c r="DE10" s="425"/>
      <c r="DF10" s="426"/>
      <c r="DG10" s="426"/>
      <c r="DH10" s="426"/>
      <c r="DI10" s="426"/>
      <c r="DJ10" s="426"/>
      <c r="DK10" s="426"/>
      <c r="DL10" s="427"/>
      <c r="DM10" s="425"/>
      <c r="DN10" s="426"/>
      <c r="DO10" s="426"/>
      <c r="DP10" s="426"/>
      <c r="DQ10" s="426"/>
      <c r="DR10" s="426"/>
      <c r="DS10" s="427"/>
    </row>
    <row r="11" spans="1:123" s="339" customFormat="1" ht="12.75">
      <c r="A11" s="491" t="s">
        <v>615</v>
      </c>
      <c r="B11" s="492"/>
      <c r="C11" s="492"/>
      <c r="D11" s="492"/>
      <c r="E11" s="492"/>
      <c r="F11" s="492"/>
      <c r="G11" s="492"/>
      <c r="H11" s="492"/>
      <c r="I11" s="492"/>
      <c r="J11" s="492"/>
      <c r="K11" s="492"/>
      <c r="L11" s="492"/>
      <c r="M11" s="492"/>
      <c r="N11" s="493"/>
      <c r="O11" s="494"/>
      <c r="P11" s="494"/>
      <c r="Q11" s="494"/>
      <c r="R11" s="494"/>
      <c r="S11" s="494"/>
      <c r="T11" s="452" t="s">
        <v>59</v>
      </c>
      <c r="U11" s="452"/>
      <c r="V11" s="452"/>
      <c r="W11" s="452"/>
      <c r="X11" s="452"/>
      <c r="Y11" s="452"/>
      <c r="Z11" s="452" t="s">
        <v>606</v>
      </c>
      <c r="AA11" s="452"/>
      <c r="AB11" s="452"/>
      <c r="AC11" s="452"/>
      <c r="AD11" s="452"/>
      <c r="AE11" s="452"/>
      <c r="AF11" s="495" t="s">
        <v>607</v>
      </c>
      <c r="AG11" s="496"/>
      <c r="AH11" s="496"/>
      <c r="AI11" s="496"/>
      <c r="AJ11" s="496"/>
      <c r="AK11" s="497"/>
      <c r="AL11" s="452" t="s">
        <v>60</v>
      </c>
      <c r="AM11" s="452"/>
      <c r="AN11" s="452"/>
      <c r="AO11" s="452"/>
      <c r="AP11" s="452"/>
      <c r="AQ11" s="452"/>
      <c r="AR11" s="452" t="s">
        <v>608</v>
      </c>
      <c r="AS11" s="452"/>
      <c r="AT11" s="452"/>
      <c r="AU11" s="452"/>
      <c r="AV11" s="452"/>
      <c r="AW11" s="452"/>
      <c r="AX11" s="452"/>
      <c r="AY11" s="452"/>
      <c r="AZ11" s="489">
        <v>196705</v>
      </c>
      <c r="BA11" s="489"/>
      <c r="BB11" s="489"/>
      <c r="BC11" s="489"/>
      <c r="BD11" s="489"/>
      <c r="BE11" s="489"/>
      <c r="BF11" s="489"/>
      <c r="BG11" s="489"/>
      <c r="BH11" s="489"/>
      <c r="BI11" s="484"/>
      <c r="BJ11" s="484"/>
      <c r="BK11" s="484"/>
      <c r="BL11" s="484"/>
      <c r="BM11" s="484"/>
      <c r="BN11" s="484"/>
      <c r="BO11" s="484"/>
      <c r="BP11" s="484"/>
      <c r="BQ11" s="484"/>
      <c r="BR11" s="484"/>
      <c r="BS11" s="484"/>
      <c r="BT11" s="484"/>
      <c r="BU11" s="484"/>
      <c r="BV11" s="484"/>
      <c r="BW11" s="484"/>
      <c r="BX11" s="484"/>
      <c r="BY11" s="484"/>
      <c r="BZ11" s="484"/>
      <c r="CA11" s="484"/>
      <c r="CB11" s="484"/>
      <c r="CC11" s="484"/>
      <c r="CD11" s="484"/>
      <c r="CE11" s="484"/>
      <c r="CF11" s="484"/>
      <c r="CG11" s="484"/>
      <c r="CH11" s="484"/>
      <c r="CI11" s="484"/>
      <c r="CJ11" s="484"/>
      <c r="CK11" s="484"/>
      <c r="CL11" s="484"/>
      <c r="CM11" s="484"/>
      <c r="CN11" s="484"/>
      <c r="CO11" s="484"/>
      <c r="CP11" s="484"/>
      <c r="CQ11" s="484"/>
      <c r="CR11" s="484"/>
      <c r="CS11" s="484"/>
      <c r="CT11" s="484"/>
      <c r="CU11" s="484"/>
      <c r="CV11" s="484"/>
      <c r="CW11" s="484"/>
      <c r="CX11" s="484"/>
      <c r="CY11" s="484"/>
      <c r="CZ11" s="484"/>
      <c r="DA11" s="484"/>
      <c r="DB11" s="484"/>
      <c r="DC11" s="484"/>
      <c r="DD11" s="484"/>
      <c r="DE11" s="484"/>
      <c r="DF11" s="484"/>
      <c r="DG11" s="484"/>
      <c r="DH11" s="484"/>
      <c r="DI11" s="484"/>
      <c r="DJ11" s="484"/>
      <c r="DK11" s="484"/>
      <c r="DL11" s="484"/>
      <c r="DM11" s="484"/>
      <c r="DN11" s="484"/>
      <c r="DO11" s="484"/>
      <c r="DP11" s="484"/>
      <c r="DQ11" s="484"/>
      <c r="DR11" s="484"/>
      <c r="DS11" s="484"/>
    </row>
    <row r="12" spans="1:123" s="423" customFormat="1" ht="12.75">
      <c r="A12" s="491" t="s">
        <v>616</v>
      </c>
      <c r="B12" s="492"/>
      <c r="C12" s="492"/>
      <c r="D12" s="492"/>
      <c r="E12" s="492"/>
      <c r="F12" s="492"/>
      <c r="G12" s="492"/>
      <c r="H12" s="492"/>
      <c r="I12" s="492"/>
      <c r="J12" s="492"/>
      <c r="K12" s="492"/>
      <c r="L12" s="492"/>
      <c r="M12" s="492"/>
      <c r="N12" s="493"/>
      <c r="O12" s="494"/>
      <c r="P12" s="494"/>
      <c r="Q12" s="494"/>
      <c r="R12" s="494"/>
      <c r="S12" s="494"/>
      <c r="T12" s="452" t="s">
        <v>59</v>
      </c>
      <c r="U12" s="452"/>
      <c r="V12" s="452"/>
      <c r="W12" s="452"/>
      <c r="X12" s="452"/>
      <c r="Y12" s="452"/>
      <c r="Z12" s="452" t="s">
        <v>606</v>
      </c>
      <c r="AA12" s="452"/>
      <c r="AB12" s="452"/>
      <c r="AC12" s="452"/>
      <c r="AD12" s="452"/>
      <c r="AE12" s="452"/>
      <c r="AF12" s="495" t="s">
        <v>607</v>
      </c>
      <c r="AG12" s="496"/>
      <c r="AH12" s="496"/>
      <c r="AI12" s="496"/>
      <c r="AJ12" s="496"/>
      <c r="AK12" s="497"/>
      <c r="AL12" s="452" t="s">
        <v>609</v>
      </c>
      <c r="AM12" s="452"/>
      <c r="AN12" s="452"/>
      <c r="AO12" s="452"/>
      <c r="AP12" s="452"/>
      <c r="AQ12" s="452"/>
      <c r="AR12" s="452" t="s">
        <v>610</v>
      </c>
      <c r="AS12" s="452"/>
      <c r="AT12" s="452"/>
      <c r="AU12" s="452"/>
      <c r="AV12" s="452"/>
      <c r="AW12" s="452"/>
      <c r="AX12" s="452"/>
      <c r="AY12" s="452"/>
      <c r="AZ12" s="489">
        <v>59405</v>
      </c>
      <c r="BA12" s="489"/>
      <c r="BB12" s="489"/>
      <c r="BC12" s="489"/>
      <c r="BD12" s="489"/>
      <c r="BE12" s="489"/>
      <c r="BF12" s="489"/>
      <c r="BG12" s="489"/>
      <c r="BH12" s="489"/>
      <c r="BI12" s="484"/>
      <c r="BJ12" s="484"/>
      <c r="BK12" s="484"/>
      <c r="BL12" s="484"/>
      <c r="BM12" s="484"/>
      <c r="BN12" s="484"/>
      <c r="BO12" s="484"/>
      <c r="BP12" s="484"/>
      <c r="BQ12" s="484"/>
      <c r="BR12" s="484"/>
      <c r="BS12" s="484"/>
      <c r="BT12" s="484"/>
      <c r="BU12" s="484"/>
      <c r="BV12" s="484"/>
      <c r="BW12" s="484"/>
      <c r="BX12" s="484"/>
      <c r="BY12" s="484"/>
      <c r="BZ12" s="484"/>
      <c r="CA12" s="484"/>
      <c r="CB12" s="484"/>
      <c r="CC12" s="484"/>
      <c r="CD12" s="484"/>
      <c r="CE12" s="484"/>
      <c r="CF12" s="484"/>
      <c r="CG12" s="484"/>
      <c r="CH12" s="484"/>
      <c r="CI12" s="484"/>
      <c r="CJ12" s="484"/>
      <c r="CK12" s="484"/>
      <c r="CL12" s="484"/>
      <c r="CM12" s="484"/>
      <c r="CN12" s="484"/>
      <c r="CO12" s="484"/>
      <c r="CP12" s="484"/>
      <c r="CQ12" s="484"/>
      <c r="CR12" s="484"/>
      <c r="CS12" s="484"/>
      <c r="CT12" s="484"/>
      <c r="CU12" s="484"/>
      <c r="CV12" s="484"/>
      <c r="CW12" s="484"/>
      <c r="CX12" s="484"/>
      <c r="CY12" s="484"/>
      <c r="CZ12" s="484"/>
      <c r="DA12" s="484"/>
      <c r="DB12" s="484"/>
      <c r="DC12" s="484"/>
      <c r="DD12" s="484"/>
      <c r="DE12" s="484"/>
      <c r="DF12" s="484"/>
      <c r="DG12" s="484"/>
      <c r="DH12" s="484"/>
      <c r="DI12" s="484"/>
      <c r="DJ12" s="484"/>
      <c r="DK12" s="484"/>
      <c r="DL12" s="484"/>
      <c r="DM12" s="484"/>
      <c r="DN12" s="484"/>
      <c r="DO12" s="484"/>
      <c r="DP12" s="484"/>
      <c r="DQ12" s="484"/>
      <c r="DR12" s="484"/>
      <c r="DS12" s="484"/>
    </row>
    <row r="13" spans="1:123" s="339" customFormat="1" ht="12.75">
      <c r="A13" s="486" t="s">
        <v>63</v>
      </c>
      <c r="B13" s="486"/>
      <c r="C13" s="486"/>
      <c r="D13" s="486"/>
      <c r="E13" s="486"/>
      <c r="F13" s="486"/>
      <c r="G13" s="486"/>
      <c r="H13" s="486"/>
      <c r="I13" s="486"/>
      <c r="J13" s="486"/>
      <c r="K13" s="486"/>
      <c r="L13" s="486"/>
      <c r="M13" s="486"/>
      <c r="N13" s="486"/>
      <c r="O13" s="486"/>
      <c r="P13" s="486"/>
      <c r="Q13" s="486"/>
      <c r="R13" s="486"/>
      <c r="S13" s="486"/>
      <c r="T13" s="487"/>
      <c r="U13" s="487"/>
      <c r="V13" s="487"/>
      <c r="W13" s="487"/>
      <c r="X13" s="487"/>
      <c r="Y13" s="487"/>
      <c r="Z13" s="487"/>
      <c r="AA13" s="487"/>
      <c r="AB13" s="487"/>
      <c r="AC13" s="487"/>
      <c r="AD13" s="487"/>
      <c r="AE13" s="487"/>
      <c r="AF13" s="487"/>
      <c r="AG13" s="487"/>
      <c r="AH13" s="487"/>
      <c r="AI13" s="487"/>
      <c r="AJ13" s="487"/>
      <c r="AK13" s="487"/>
      <c r="AL13" s="487"/>
      <c r="AM13" s="487"/>
      <c r="AN13" s="487"/>
      <c r="AO13" s="487"/>
      <c r="AP13" s="487"/>
      <c r="AQ13" s="487"/>
      <c r="AR13" s="488"/>
      <c r="AS13" s="488"/>
      <c r="AT13" s="488"/>
      <c r="AU13" s="488"/>
      <c r="AV13" s="488"/>
      <c r="AW13" s="488"/>
      <c r="AX13" s="488"/>
      <c r="AY13" s="488"/>
      <c r="AZ13" s="489">
        <f>AZ10</f>
        <v>256110</v>
      </c>
      <c r="BA13" s="489"/>
      <c r="BB13" s="489"/>
      <c r="BC13" s="489"/>
      <c r="BD13" s="489"/>
      <c r="BE13" s="489"/>
      <c r="BF13" s="489"/>
      <c r="BG13" s="489"/>
      <c r="BH13" s="489"/>
      <c r="BI13" s="490" t="s">
        <v>64</v>
      </c>
      <c r="BJ13" s="490"/>
      <c r="BK13" s="490"/>
      <c r="BL13" s="490"/>
      <c r="BM13" s="490"/>
      <c r="BN13" s="490"/>
      <c r="BO13" s="490"/>
      <c r="BP13" s="490"/>
      <c r="BQ13" s="490" t="s">
        <v>64</v>
      </c>
      <c r="BR13" s="490"/>
      <c r="BS13" s="490"/>
      <c r="BT13" s="490"/>
      <c r="BU13" s="490"/>
      <c r="BV13" s="490"/>
      <c r="BW13" s="490"/>
      <c r="BX13" s="484"/>
      <c r="BY13" s="484"/>
      <c r="BZ13" s="484"/>
      <c r="CA13" s="484"/>
      <c r="CB13" s="484"/>
      <c r="CC13" s="484"/>
      <c r="CD13" s="484"/>
      <c r="CE13" s="484"/>
      <c r="CF13" s="484"/>
      <c r="CG13" s="490" t="s">
        <v>64</v>
      </c>
      <c r="CH13" s="490"/>
      <c r="CI13" s="490"/>
      <c r="CJ13" s="490"/>
      <c r="CK13" s="490"/>
      <c r="CL13" s="490"/>
      <c r="CM13" s="490"/>
      <c r="CN13" s="490"/>
      <c r="CO13" s="490" t="s">
        <v>64</v>
      </c>
      <c r="CP13" s="490"/>
      <c r="CQ13" s="490"/>
      <c r="CR13" s="490"/>
      <c r="CS13" s="490"/>
      <c r="CT13" s="490"/>
      <c r="CU13" s="490"/>
      <c r="CV13" s="484"/>
      <c r="CW13" s="484"/>
      <c r="CX13" s="484"/>
      <c r="CY13" s="484"/>
      <c r="CZ13" s="484"/>
      <c r="DA13" s="484"/>
      <c r="DB13" s="484"/>
      <c r="DC13" s="484"/>
      <c r="DD13" s="484"/>
      <c r="DE13" s="490" t="s">
        <v>64</v>
      </c>
      <c r="DF13" s="490"/>
      <c r="DG13" s="490"/>
      <c r="DH13" s="490"/>
      <c r="DI13" s="490"/>
      <c r="DJ13" s="490"/>
      <c r="DK13" s="490"/>
      <c r="DL13" s="490"/>
      <c r="DM13" s="490" t="s">
        <v>64</v>
      </c>
      <c r="DN13" s="490"/>
      <c r="DO13" s="490"/>
      <c r="DP13" s="490"/>
      <c r="DQ13" s="490"/>
      <c r="DR13" s="490"/>
      <c r="DS13" s="490"/>
    </row>
    <row r="14" spans="1:123" s="412" customFormat="1" ht="94.5" customHeight="1">
      <c r="A14" s="504" t="s">
        <v>79</v>
      </c>
      <c r="B14" s="505"/>
      <c r="C14" s="505"/>
      <c r="D14" s="505"/>
      <c r="E14" s="505"/>
      <c r="F14" s="505"/>
      <c r="G14" s="505"/>
      <c r="H14" s="505"/>
      <c r="I14" s="505"/>
      <c r="J14" s="505"/>
      <c r="K14" s="505"/>
      <c r="L14" s="505"/>
      <c r="M14" s="505"/>
      <c r="N14" s="506"/>
      <c r="O14" s="507"/>
      <c r="P14" s="508"/>
      <c r="Q14" s="508"/>
      <c r="R14" s="508"/>
      <c r="S14" s="509"/>
      <c r="T14" s="498" t="s">
        <v>59</v>
      </c>
      <c r="U14" s="499"/>
      <c r="V14" s="499"/>
      <c r="W14" s="499"/>
      <c r="X14" s="499"/>
      <c r="Y14" s="500"/>
      <c r="Z14" s="498" t="s">
        <v>606</v>
      </c>
      <c r="AA14" s="499"/>
      <c r="AB14" s="499"/>
      <c r="AC14" s="499"/>
      <c r="AD14" s="499"/>
      <c r="AE14" s="500"/>
      <c r="AF14" s="498" t="s">
        <v>611</v>
      </c>
      <c r="AG14" s="499"/>
      <c r="AH14" s="499"/>
      <c r="AI14" s="499"/>
      <c r="AJ14" s="499"/>
      <c r="AK14" s="500"/>
      <c r="AL14" s="498"/>
      <c r="AM14" s="499"/>
      <c r="AN14" s="499"/>
      <c r="AO14" s="499"/>
      <c r="AP14" s="499"/>
      <c r="AQ14" s="500"/>
      <c r="AR14" s="498"/>
      <c r="AS14" s="499"/>
      <c r="AT14" s="499"/>
      <c r="AU14" s="499"/>
      <c r="AV14" s="499"/>
      <c r="AW14" s="499"/>
      <c r="AX14" s="499"/>
      <c r="AY14" s="500"/>
      <c r="AZ14" s="501">
        <f>SUM(AZ15:BH16)</f>
        <v>20000</v>
      </c>
      <c r="BA14" s="502"/>
      <c r="BB14" s="502"/>
      <c r="BC14" s="502"/>
      <c r="BD14" s="502"/>
      <c r="BE14" s="502"/>
      <c r="BF14" s="502"/>
      <c r="BG14" s="502"/>
      <c r="BH14" s="503"/>
      <c r="BI14" s="425"/>
      <c r="BJ14" s="426"/>
      <c r="BK14" s="426"/>
      <c r="BL14" s="426"/>
      <c r="BM14" s="426"/>
      <c r="BN14" s="426"/>
      <c r="BO14" s="426"/>
      <c r="BP14" s="427"/>
      <c r="BQ14" s="425"/>
      <c r="BR14" s="426"/>
      <c r="BS14" s="426"/>
      <c r="BT14" s="426"/>
      <c r="BU14" s="426"/>
      <c r="BV14" s="426"/>
      <c r="BW14" s="427"/>
      <c r="BX14" s="425"/>
      <c r="BY14" s="426"/>
      <c r="BZ14" s="426"/>
      <c r="CA14" s="426"/>
      <c r="CB14" s="426"/>
      <c r="CC14" s="426"/>
      <c r="CD14" s="426"/>
      <c r="CE14" s="426"/>
      <c r="CF14" s="427"/>
      <c r="CG14" s="425"/>
      <c r="CH14" s="426"/>
      <c r="CI14" s="426"/>
      <c r="CJ14" s="426"/>
      <c r="CK14" s="426"/>
      <c r="CL14" s="426"/>
      <c r="CM14" s="426"/>
      <c r="CN14" s="427"/>
      <c r="CO14" s="425"/>
      <c r="CP14" s="426"/>
      <c r="CQ14" s="426"/>
      <c r="CR14" s="426"/>
      <c r="CS14" s="426"/>
      <c r="CT14" s="426"/>
      <c r="CU14" s="427"/>
      <c r="CV14" s="425"/>
      <c r="CW14" s="426"/>
      <c r="CX14" s="426"/>
      <c r="CY14" s="426"/>
      <c r="CZ14" s="426"/>
      <c r="DA14" s="426"/>
      <c r="DB14" s="426"/>
      <c r="DC14" s="426"/>
      <c r="DD14" s="427"/>
      <c r="DE14" s="425"/>
      <c r="DF14" s="426"/>
      <c r="DG14" s="426"/>
      <c r="DH14" s="426"/>
      <c r="DI14" s="426"/>
      <c r="DJ14" s="426"/>
      <c r="DK14" s="426"/>
      <c r="DL14" s="427"/>
      <c r="DM14" s="425"/>
      <c r="DN14" s="426"/>
      <c r="DO14" s="426"/>
      <c r="DP14" s="426"/>
      <c r="DQ14" s="426"/>
      <c r="DR14" s="426"/>
      <c r="DS14" s="427"/>
    </row>
    <row r="15" spans="1:123" s="412" customFormat="1" ht="12.75">
      <c r="A15" s="491" t="s">
        <v>615</v>
      </c>
      <c r="B15" s="492"/>
      <c r="C15" s="492"/>
      <c r="D15" s="492"/>
      <c r="E15" s="492"/>
      <c r="F15" s="492"/>
      <c r="G15" s="492"/>
      <c r="H15" s="492"/>
      <c r="I15" s="492"/>
      <c r="J15" s="492"/>
      <c r="K15" s="492"/>
      <c r="L15" s="492"/>
      <c r="M15" s="492"/>
      <c r="N15" s="493"/>
      <c r="O15" s="494"/>
      <c r="P15" s="494"/>
      <c r="Q15" s="494"/>
      <c r="R15" s="494"/>
      <c r="S15" s="494"/>
      <c r="T15" s="452" t="s">
        <v>59</v>
      </c>
      <c r="U15" s="452"/>
      <c r="V15" s="452"/>
      <c r="W15" s="452"/>
      <c r="X15" s="452"/>
      <c r="Y15" s="452"/>
      <c r="Z15" s="452" t="s">
        <v>606</v>
      </c>
      <c r="AA15" s="452"/>
      <c r="AB15" s="452"/>
      <c r="AC15" s="452"/>
      <c r="AD15" s="452"/>
      <c r="AE15" s="452"/>
      <c r="AF15" s="495" t="s">
        <v>611</v>
      </c>
      <c r="AG15" s="496"/>
      <c r="AH15" s="496"/>
      <c r="AI15" s="496"/>
      <c r="AJ15" s="496"/>
      <c r="AK15" s="497"/>
      <c r="AL15" s="452" t="s">
        <v>60</v>
      </c>
      <c r="AM15" s="452"/>
      <c r="AN15" s="452"/>
      <c r="AO15" s="452"/>
      <c r="AP15" s="452"/>
      <c r="AQ15" s="452"/>
      <c r="AR15" s="452" t="s">
        <v>608</v>
      </c>
      <c r="AS15" s="452"/>
      <c r="AT15" s="452"/>
      <c r="AU15" s="452"/>
      <c r="AV15" s="452"/>
      <c r="AW15" s="452"/>
      <c r="AX15" s="452"/>
      <c r="AY15" s="452"/>
      <c r="AZ15" s="489">
        <v>15361</v>
      </c>
      <c r="BA15" s="489"/>
      <c r="BB15" s="489"/>
      <c r="BC15" s="489"/>
      <c r="BD15" s="489"/>
      <c r="BE15" s="489"/>
      <c r="BF15" s="489"/>
      <c r="BG15" s="489"/>
      <c r="BH15" s="489"/>
      <c r="BI15" s="484"/>
      <c r="BJ15" s="484"/>
      <c r="BK15" s="484"/>
      <c r="BL15" s="484"/>
      <c r="BM15" s="484"/>
      <c r="BN15" s="484"/>
      <c r="BO15" s="484"/>
      <c r="BP15" s="484"/>
      <c r="BQ15" s="484"/>
      <c r="BR15" s="484"/>
      <c r="BS15" s="484"/>
      <c r="BT15" s="484"/>
      <c r="BU15" s="484"/>
      <c r="BV15" s="484"/>
      <c r="BW15" s="484"/>
      <c r="BX15" s="484"/>
      <c r="BY15" s="484"/>
      <c r="BZ15" s="484"/>
      <c r="CA15" s="484"/>
      <c r="CB15" s="484"/>
      <c r="CC15" s="484"/>
      <c r="CD15" s="484"/>
      <c r="CE15" s="484"/>
      <c r="CF15" s="484"/>
      <c r="CG15" s="484"/>
      <c r="CH15" s="484"/>
      <c r="CI15" s="484"/>
      <c r="CJ15" s="484"/>
      <c r="CK15" s="484"/>
      <c r="CL15" s="484"/>
      <c r="CM15" s="484"/>
      <c r="CN15" s="484"/>
      <c r="CO15" s="484"/>
      <c r="CP15" s="484"/>
      <c r="CQ15" s="484"/>
      <c r="CR15" s="484"/>
      <c r="CS15" s="484"/>
      <c r="CT15" s="484"/>
      <c r="CU15" s="484"/>
      <c r="CV15" s="484"/>
      <c r="CW15" s="484"/>
      <c r="CX15" s="484"/>
      <c r="CY15" s="484"/>
      <c r="CZ15" s="484"/>
      <c r="DA15" s="484"/>
      <c r="DB15" s="484"/>
      <c r="DC15" s="484"/>
      <c r="DD15" s="484"/>
      <c r="DE15" s="484"/>
      <c r="DF15" s="484"/>
      <c r="DG15" s="484"/>
      <c r="DH15" s="484"/>
      <c r="DI15" s="484"/>
      <c r="DJ15" s="484"/>
      <c r="DK15" s="484"/>
      <c r="DL15" s="484"/>
      <c r="DM15" s="484"/>
      <c r="DN15" s="484"/>
      <c r="DO15" s="484"/>
      <c r="DP15" s="484"/>
      <c r="DQ15" s="484"/>
      <c r="DR15" s="484"/>
      <c r="DS15" s="484"/>
    </row>
    <row r="16" spans="1:123" s="423" customFormat="1" ht="12.75">
      <c r="A16" s="491" t="s">
        <v>616</v>
      </c>
      <c r="B16" s="492"/>
      <c r="C16" s="492"/>
      <c r="D16" s="492"/>
      <c r="E16" s="492"/>
      <c r="F16" s="492"/>
      <c r="G16" s="492"/>
      <c r="H16" s="492"/>
      <c r="I16" s="492"/>
      <c r="J16" s="492"/>
      <c r="K16" s="492"/>
      <c r="L16" s="492"/>
      <c r="M16" s="492"/>
      <c r="N16" s="493"/>
      <c r="O16" s="494"/>
      <c r="P16" s="494"/>
      <c r="Q16" s="494"/>
      <c r="R16" s="494"/>
      <c r="S16" s="494"/>
      <c r="T16" s="452" t="s">
        <v>59</v>
      </c>
      <c r="U16" s="452"/>
      <c r="V16" s="452"/>
      <c r="W16" s="452"/>
      <c r="X16" s="452"/>
      <c r="Y16" s="452"/>
      <c r="Z16" s="452" t="s">
        <v>606</v>
      </c>
      <c r="AA16" s="452"/>
      <c r="AB16" s="452"/>
      <c r="AC16" s="452"/>
      <c r="AD16" s="452"/>
      <c r="AE16" s="452"/>
      <c r="AF16" s="495" t="s">
        <v>611</v>
      </c>
      <c r="AG16" s="496"/>
      <c r="AH16" s="496"/>
      <c r="AI16" s="496"/>
      <c r="AJ16" s="496"/>
      <c r="AK16" s="497"/>
      <c r="AL16" s="452" t="s">
        <v>609</v>
      </c>
      <c r="AM16" s="452"/>
      <c r="AN16" s="452"/>
      <c r="AO16" s="452"/>
      <c r="AP16" s="452"/>
      <c r="AQ16" s="452"/>
      <c r="AR16" s="452" t="s">
        <v>610</v>
      </c>
      <c r="AS16" s="452"/>
      <c r="AT16" s="452"/>
      <c r="AU16" s="452"/>
      <c r="AV16" s="452"/>
      <c r="AW16" s="452"/>
      <c r="AX16" s="452"/>
      <c r="AY16" s="452"/>
      <c r="AZ16" s="489">
        <v>4639</v>
      </c>
      <c r="BA16" s="489"/>
      <c r="BB16" s="489"/>
      <c r="BC16" s="489"/>
      <c r="BD16" s="489"/>
      <c r="BE16" s="489"/>
      <c r="BF16" s="489"/>
      <c r="BG16" s="489"/>
      <c r="BH16" s="489"/>
      <c r="BI16" s="484"/>
      <c r="BJ16" s="484"/>
      <c r="BK16" s="484"/>
      <c r="BL16" s="484"/>
      <c r="BM16" s="484"/>
      <c r="BN16" s="484"/>
      <c r="BO16" s="484"/>
      <c r="BP16" s="484"/>
      <c r="BQ16" s="484"/>
      <c r="BR16" s="484"/>
      <c r="BS16" s="484"/>
      <c r="BT16" s="484"/>
      <c r="BU16" s="484"/>
      <c r="BV16" s="484"/>
      <c r="BW16" s="484"/>
      <c r="BX16" s="484"/>
      <c r="BY16" s="484"/>
      <c r="BZ16" s="484"/>
      <c r="CA16" s="484"/>
      <c r="CB16" s="484"/>
      <c r="CC16" s="484"/>
      <c r="CD16" s="484"/>
      <c r="CE16" s="484"/>
      <c r="CF16" s="484"/>
      <c r="CG16" s="484"/>
      <c r="CH16" s="484"/>
      <c r="CI16" s="484"/>
      <c r="CJ16" s="484"/>
      <c r="CK16" s="484"/>
      <c r="CL16" s="484"/>
      <c r="CM16" s="484"/>
      <c r="CN16" s="484"/>
      <c r="CO16" s="484"/>
      <c r="CP16" s="484"/>
      <c r="CQ16" s="484"/>
      <c r="CR16" s="484"/>
      <c r="CS16" s="484"/>
      <c r="CT16" s="484"/>
      <c r="CU16" s="484"/>
      <c r="CV16" s="484"/>
      <c r="CW16" s="484"/>
      <c r="CX16" s="484"/>
      <c r="CY16" s="484"/>
      <c r="CZ16" s="484"/>
      <c r="DA16" s="484"/>
      <c r="DB16" s="484"/>
      <c r="DC16" s="484"/>
      <c r="DD16" s="484"/>
      <c r="DE16" s="484"/>
      <c r="DF16" s="484"/>
      <c r="DG16" s="484"/>
      <c r="DH16" s="484"/>
      <c r="DI16" s="484"/>
      <c r="DJ16" s="484"/>
      <c r="DK16" s="484"/>
      <c r="DL16" s="484"/>
      <c r="DM16" s="484"/>
      <c r="DN16" s="484"/>
      <c r="DO16" s="484"/>
      <c r="DP16" s="484"/>
      <c r="DQ16" s="484"/>
      <c r="DR16" s="484"/>
      <c r="DS16" s="484"/>
    </row>
    <row r="17" spans="1:123" s="412" customFormat="1" ht="12.75">
      <c r="A17" s="486" t="s">
        <v>63</v>
      </c>
      <c r="B17" s="486"/>
      <c r="C17" s="486"/>
      <c r="D17" s="486"/>
      <c r="E17" s="486"/>
      <c r="F17" s="486"/>
      <c r="G17" s="486"/>
      <c r="H17" s="486"/>
      <c r="I17" s="486"/>
      <c r="J17" s="486"/>
      <c r="K17" s="486"/>
      <c r="L17" s="486"/>
      <c r="M17" s="486"/>
      <c r="N17" s="486"/>
      <c r="O17" s="486"/>
      <c r="P17" s="486"/>
      <c r="Q17" s="486"/>
      <c r="R17" s="486"/>
      <c r="S17" s="486"/>
      <c r="T17" s="487"/>
      <c r="U17" s="487"/>
      <c r="V17" s="487"/>
      <c r="W17" s="487"/>
      <c r="X17" s="487"/>
      <c r="Y17" s="487"/>
      <c r="Z17" s="487"/>
      <c r="AA17" s="487"/>
      <c r="AB17" s="487"/>
      <c r="AC17" s="487"/>
      <c r="AD17" s="487"/>
      <c r="AE17" s="487"/>
      <c r="AF17" s="487"/>
      <c r="AG17" s="487"/>
      <c r="AH17" s="487"/>
      <c r="AI17" s="487"/>
      <c r="AJ17" s="487"/>
      <c r="AK17" s="487"/>
      <c r="AL17" s="487"/>
      <c r="AM17" s="487"/>
      <c r="AN17" s="487"/>
      <c r="AO17" s="487"/>
      <c r="AP17" s="487"/>
      <c r="AQ17" s="487"/>
      <c r="AR17" s="488"/>
      <c r="AS17" s="488"/>
      <c r="AT17" s="488"/>
      <c r="AU17" s="488"/>
      <c r="AV17" s="488"/>
      <c r="AW17" s="488"/>
      <c r="AX17" s="488"/>
      <c r="AY17" s="488"/>
      <c r="AZ17" s="489">
        <f>AZ14</f>
        <v>20000</v>
      </c>
      <c r="BA17" s="489"/>
      <c r="BB17" s="489"/>
      <c r="BC17" s="489"/>
      <c r="BD17" s="489"/>
      <c r="BE17" s="489"/>
      <c r="BF17" s="489"/>
      <c r="BG17" s="489"/>
      <c r="BH17" s="489"/>
      <c r="BI17" s="490" t="s">
        <v>64</v>
      </c>
      <c r="BJ17" s="490"/>
      <c r="BK17" s="490"/>
      <c r="BL17" s="490"/>
      <c r="BM17" s="490"/>
      <c r="BN17" s="490"/>
      <c r="BO17" s="490"/>
      <c r="BP17" s="490"/>
      <c r="BQ17" s="490" t="s">
        <v>64</v>
      </c>
      <c r="BR17" s="490"/>
      <c r="BS17" s="490"/>
      <c r="BT17" s="490"/>
      <c r="BU17" s="490"/>
      <c r="BV17" s="490"/>
      <c r="BW17" s="490"/>
      <c r="BX17" s="484"/>
      <c r="BY17" s="484"/>
      <c r="BZ17" s="484"/>
      <c r="CA17" s="484"/>
      <c r="CB17" s="484"/>
      <c r="CC17" s="484"/>
      <c r="CD17" s="484"/>
      <c r="CE17" s="484"/>
      <c r="CF17" s="484"/>
      <c r="CG17" s="490" t="s">
        <v>64</v>
      </c>
      <c r="CH17" s="490"/>
      <c r="CI17" s="490"/>
      <c r="CJ17" s="490"/>
      <c r="CK17" s="490"/>
      <c r="CL17" s="490"/>
      <c r="CM17" s="490"/>
      <c r="CN17" s="490"/>
      <c r="CO17" s="490" t="s">
        <v>64</v>
      </c>
      <c r="CP17" s="490"/>
      <c r="CQ17" s="490"/>
      <c r="CR17" s="490"/>
      <c r="CS17" s="490"/>
      <c r="CT17" s="490"/>
      <c r="CU17" s="490"/>
      <c r="CV17" s="484"/>
      <c r="CW17" s="484"/>
      <c r="CX17" s="484"/>
      <c r="CY17" s="484"/>
      <c r="CZ17" s="484"/>
      <c r="DA17" s="484"/>
      <c r="DB17" s="484"/>
      <c r="DC17" s="484"/>
      <c r="DD17" s="484"/>
      <c r="DE17" s="490" t="s">
        <v>64</v>
      </c>
      <c r="DF17" s="490"/>
      <c r="DG17" s="490"/>
      <c r="DH17" s="490"/>
      <c r="DI17" s="490"/>
      <c r="DJ17" s="490"/>
      <c r="DK17" s="490"/>
      <c r="DL17" s="490"/>
      <c r="DM17" s="490" t="s">
        <v>64</v>
      </c>
      <c r="DN17" s="490"/>
      <c r="DO17" s="490"/>
      <c r="DP17" s="490"/>
      <c r="DQ17" s="490"/>
      <c r="DR17" s="490"/>
      <c r="DS17" s="490"/>
    </row>
    <row r="18" spans="1:123" s="423" customFormat="1" ht="284.25" customHeight="1">
      <c r="A18" s="504" t="s">
        <v>81</v>
      </c>
      <c r="B18" s="505"/>
      <c r="C18" s="505"/>
      <c r="D18" s="505"/>
      <c r="E18" s="505"/>
      <c r="F18" s="505"/>
      <c r="G18" s="505"/>
      <c r="H18" s="505"/>
      <c r="I18" s="505"/>
      <c r="J18" s="505"/>
      <c r="K18" s="505"/>
      <c r="L18" s="505"/>
      <c r="M18" s="505"/>
      <c r="N18" s="506"/>
      <c r="O18" s="507"/>
      <c r="P18" s="508"/>
      <c r="Q18" s="508"/>
      <c r="R18" s="508"/>
      <c r="S18" s="509"/>
      <c r="T18" s="498" t="s">
        <v>59</v>
      </c>
      <c r="U18" s="499"/>
      <c r="V18" s="499"/>
      <c r="W18" s="499"/>
      <c r="X18" s="499"/>
      <c r="Y18" s="500"/>
      <c r="Z18" s="498" t="s">
        <v>65</v>
      </c>
      <c r="AA18" s="499"/>
      <c r="AB18" s="499"/>
      <c r="AC18" s="499"/>
      <c r="AD18" s="499"/>
      <c r="AE18" s="500"/>
      <c r="AF18" s="498" t="s">
        <v>612</v>
      </c>
      <c r="AG18" s="499"/>
      <c r="AH18" s="499"/>
      <c r="AI18" s="499"/>
      <c r="AJ18" s="499"/>
      <c r="AK18" s="500"/>
      <c r="AL18" s="498"/>
      <c r="AM18" s="499"/>
      <c r="AN18" s="499"/>
      <c r="AO18" s="499"/>
      <c r="AP18" s="499"/>
      <c r="AQ18" s="500"/>
      <c r="AR18" s="498"/>
      <c r="AS18" s="499"/>
      <c r="AT18" s="499"/>
      <c r="AU18" s="499"/>
      <c r="AV18" s="499"/>
      <c r="AW18" s="499"/>
      <c r="AX18" s="499"/>
      <c r="AY18" s="500"/>
      <c r="AZ18" s="501">
        <f>SUM(AZ19:BH20)</f>
        <v>91838</v>
      </c>
      <c r="BA18" s="502"/>
      <c r="BB18" s="502"/>
      <c r="BC18" s="502"/>
      <c r="BD18" s="502"/>
      <c r="BE18" s="502"/>
      <c r="BF18" s="502"/>
      <c r="BG18" s="502"/>
      <c r="BH18" s="503"/>
      <c r="BI18" s="425"/>
      <c r="BJ18" s="426"/>
      <c r="BK18" s="426"/>
      <c r="BL18" s="426"/>
      <c r="BM18" s="426"/>
      <c r="BN18" s="426"/>
      <c r="BO18" s="426"/>
      <c r="BP18" s="427"/>
      <c r="BQ18" s="425"/>
      <c r="BR18" s="426"/>
      <c r="BS18" s="426"/>
      <c r="BT18" s="426"/>
      <c r="BU18" s="426"/>
      <c r="BV18" s="426"/>
      <c r="BW18" s="427"/>
      <c r="BX18" s="425"/>
      <c r="BY18" s="426"/>
      <c r="BZ18" s="426"/>
      <c r="CA18" s="426"/>
      <c r="CB18" s="426"/>
      <c r="CC18" s="426"/>
      <c r="CD18" s="426"/>
      <c r="CE18" s="426"/>
      <c r="CF18" s="427"/>
      <c r="CG18" s="425"/>
      <c r="CH18" s="426"/>
      <c r="CI18" s="426"/>
      <c r="CJ18" s="426"/>
      <c r="CK18" s="426"/>
      <c r="CL18" s="426"/>
      <c r="CM18" s="426"/>
      <c r="CN18" s="427"/>
      <c r="CO18" s="425"/>
      <c r="CP18" s="426"/>
      <c r="CQ18" s="426"/>
      <c r="CR18" s="426"/>
      <c r="CS18" s="426"/>
      <c r="CT18" s="426"/>
      <c r="CU18" s="427"/>
      <c r="CV18" s="425"/>
      <c r="CW18" s="426"/>
      <c r="CX18" s="426"/>
      <c r="CY18" s="426"/>
      <c r="CZ18" s="426"/>
      <c r="DA18" s="426"/>
      <c r="DB18" s="426"/>
      <c r="DC18" s="426"/>
      <c r="DD18" s="427"/>
      <c r="DE18" s="425"/>
      <c r="DF18" s="426"/>
      <c r="DG18" s="426"/>
      <c r="DH18" s="426"/>
      <c r="DI18" s="426"/>
      <c r="DJ18" s="426"/>
      <c r="DK18" s="426"/>
      <c r="DL18" s="427"/>
      <c r="DM18" s="425"/>
      <c r="DN18" s="426"/>
      <c r="DO18" s="426"/>
      <c r="DP18" s="426"/>
      <c r="DQ18" s="426"/>
      <c r="DR18" s="426"/>
      <c r="DS18" s="427"/>
    </row>
    <row r="19" spans="1:123" s="423" customFormat="1" ht="12.75">
      <c r="A19" s="491" t="s">
        <v>615</v>
      </c>
      <c r="B19" s="492"/>
      <c r="C19" s="492"/>
      <c r="D19" s="492"/>
      <c r="E19" s="492"/>
      <c r="F19" s="492"/>
      <c r="G19" s="492"/>
      <c r="H19" s="492"/>
      <c r="I19" s="492"/>
      <c r="J19" s="492"/>
      <c r="K19" s="492"/>
      <c r="L19" s="492"/>
      <c r="M19" s="492"/>
      <c r="N19" s="493"/>
      <c r="O19" s="494"/>
      <c r="P19" s="494"/>
      <c r="Q19" s="494"/>
      <c r="R19" s="494"/>
      <c r="S19" s="494"/>
      <c r="T19" s="452" t="s">
        <v>59</v>
      </c>
      <c r="U19" s="452"/>
      <c r="V19" s="452"/>
      <c r="W19" s="452"/>
      <c r="X19" s="452"/>
      <c r="Y19" s="452"/>
      <c r="Z19" s="452" t="s">
        <v>65</v>
      </c>
      <c r="AA19" s="452"/>
      <c r="AB19" s="452"/>
      <c r="AC19" s="452"/>
      <c r="AD19" s="452"/>
      <c r="AE19" s="452"/>
      <c r="AF19" s="495" t="s">
        <v>612</v>
      </c>
      <c r="AG19" s="496"/>
      <c r="AH19" s="496"/>
      <c r="AI19" s="496"/>
      <c r="AJ19" s="496"/>
      <c r="AK19" s="497"/>
      <c r="AL19" s="452" t="s">
        <v>60</v>
      </c>
      <c r="AM19" s="452"/>
      <c r="AN19" s="452"/>
      <c r="AO19" s="452"/>
      <c r="AP19" s="452"/>
      <c r="AQ19" s="452"/>
      <c r="AR19" s="452" t="s">
        <v>608</v>
      </c>
      <c r="AS19" s="452"/>
      <c r="AT19" s="452"/>
      <c r="AU19" s="452"/>
      <c r="AV19" s="452"/>
      <c r="AW19" s="452"/>
      <c r="AX19" s="452"/>
      <c r="AY19" s="452"/>
      <c r="AZ19" s="489">
        <v>70536</v>
      </c>
      <c r="BA19" s="489"/>
      <c r="BB19" s="489"/>
      <c r="BC19" s="489"/>
      <c r="BD19" s="489"/>
      <c r="BE19" s="489"/>
      <c r="BF19" s="489"/>
      <c r="BG19" s="489"/>
      <c r="BH19" s="489"/>
      <c r="BI19" s="484"/>
      <c r="BJ19" s="484"/>
      <c r="BK19" s="484"/>
      <c r="BL19" s="484"/>
      <c r="BM19" s="484"/>
      <c r="BN19" s="484"/>
      <c r="BO19" s="484"/>
      <c r="BP19" s="484"/>
      <c r="BQ19" s="484"/>
      <c r="BR19" s="484"/>
      <c r="BS19" s="484"/>
      <c r="BT19" s="484"/>
      <c r="BU19" s="484"/>
      <c r="BV19" s="484"/>
      <c r="BW19" s="484"/>
      <c r="BX19" s="484"/>
      <c r="BY19" s="484"/>
      <c r="BZ19" s="484"/>
      <c r="CA19" s="484"/>
      <c r="CB19" s="484"/>
      <c r="CC19" s="484"/>
      <c r="CD19" s="484"/>
      <c r="CE19" s="484"/>
      <c r="CF19" s="484"/>
      <c r="CG19" s="484"/>
      <c r="CH19" s="484"/>
      <c r="CI19" s="484"/>
      <c r="CJ19" s="484"/>
      <c r="CK19" s="484"/>
      <c r="CL19" s="484"/>
      <c r="CM19" s="484"/>
      <c r="CN19" s="484"/>
      <c r="CO19" s="484"/>
      <c r="CP19" s="484"/>
      <c r="CQ19" s="484"/>
      <c r="CR19" s="484"/>
      <c r="CS19" s="484"/>
      <c r="CT19" s="484"/>
      <c r="CU19" s="484"/>
      <c r="CV19" s="484"/>
      <c r="CW19" s="484"/>
      <c r="CX19" s="484"/>
      <c r="CY19" s="484"/>
      <c r="CZ19" s="484"/>
      <c r="DA19" s="484"/>
      <c r="DB19" s="484"/>
      <c r="DC19" s="484"/>
      <c r="DD19" s="484"/>
      <c r="DE19" s="484"/>
      <c r="DF19" s="484"/>
      <c r="DG19" s="484"/>
      <c r="DH19" s="484"/>
      <c r="DI19" s="484"/>
      <c r="DJ19" s="484"/>
      <c r="DK19" s="484"/>
      <c r="DL19" s="484"/>
      <c r="DM19" s="484"/>
      <c r="DN19" s="484"/>
      <c r="DO19" s="484"/>
      <c r="DP19" s="484"/>
      <c r="DQ19" s="484"/>
      <c r="DR19" s="484"/>
      <c r="DS19" s="484"/>
    </row>
    <row r="20" spans="1:123" s="423" customFormat="1" ht="12.75">
      <c r="A20" s="491" t="s">
        <v>616</v>
      </c>
      <c r="B20" s="492"/>
      <c r="C20" s="492"/>
      <c r="D20" s="492"/>
      <c r="E20" s="492"/>
      <c r="F20" s="492"/>
      <c r="G20" s="492"/>
      <c r="H20" s="492"/>
      <c r="I20" s="492"/>
      <c r="J20" s="492"/>
      <c r="K20" s="492"/>
      <c r="L20" s="492"/>
      <c r="M20" s="492"/>
      <c r="N20" s="493"/>
      <c r="O20" s="494"/>
      <c r="P20" s="494"/>
      <c r="Q20" s="494"/>
      <c r="R20" s="494"/>
      <c r="S20" s="494"/>
      <c r="T20" s="452" t="s">
        <v>59</v>
      </c>
      <c r="U20" s="452"/>
      <c r="V20" s="452"/>
      <c r="W20" s="452"/>
      <c r="X20" s="452"/>
      <c r="Y20" s="452"/>
      <c r="Z20" s="452" t="s">
        <v>65</v>
      </c>
      <c r="AA20" s="452"/>
      <c r="AB20" s="452"/>
      <c r="AC20" s="452"/>
      <c r="AD20" s="452"/>
      <c r="AE20" s="452"/>
      <c r="AF20" s="495" t="s">
        <v>612</v>
      </c>
      <c r="AG20" s="496"/>
      <c r="AH20" s="496"/>
      <c r="AI20" s="496"/>
      <c r="AJ20" s="496"/>
      <c r="AK20" s="497"/>
      <c r="AL20" s="452" t="s">
        <v>609</v>
      </c>
      <c r="AM20" s="452"/>
      <c r="AN20" s="452"/>
      <c r="AO20" s="452"/>
      <c r="AP20" s="452"/>
      <c r="AQ20" s="452"/>
      <c r="AR20" s="452" t="s">
        <v>610</v>
      </c>
      <c r="AS20" s="452"/>
      <c r="AT20" s="452"/>
      <c r="AU20" s="452"/>
      <c r="AV20" s="452"/>
      <c r="AW20" s="452"/>
      <c r="AX20" s="452"/>
      <c r="AY20" s="452"/>
      <c r="AZ20" s="489">
        <v>21302</v>
      </c>
      <c r="BA20" s="489"/>
      <c r="BB20" s="489"/>
      <c r="BC20" s="489"/>
      <c r="BD20" s="489"/>
      <c r="BE20" s="489"/>
      <c r="BF20" s="489"/>
      <c r="BG20" s="489"/>
      <c r="BH20" s="489"/>
      <c r="BI20" s="484"/>
      <c r="BJ20" s="484"/>
      <c r="BK20" s="484"/>
      <c r="BL20" s="484"/>
      <c r="BM20" s="484"/>
      <c r="BN20" s="484"/>
      <c r="BO20" s="484"/>
      <c r="BP20" s="484"/>
      <c r="BQ20" s="484"/>
      <c r="BR20" s="484"/>
      <c r="BS20" s="484"/>
      <c r="BT20" s="484"/>
      <c r="BU20" s="484"/>
      <c r="BV20" s="484"/>
      <c r="BW20" s="484"/>
      <c r="BX20" s="484"/>
      <c r="BY20" s="484"/>
      <c r="BZ20" s="484"/>
      <c r="CA20" s="484"/>
      <c r="CB20" s="484"/>
      <c r="CC20" s="484"/>
      <c r="CD20" s="484"/>
      <c r="CE20" s="484"/>
      <c r="CF20" s="484"/>
      <c r="CG20" s="484"/>
      <c r="CH20" s="484"/>
      <c r="CI20" s="484"/>
      <c r="CJ20" s="484"/>
      <c r="CK20" s="484"/>
      <c r="CL20" s="484"/>
      <c r="CM20" s="484"/>
      <c r="CN20" s="484"/>
      <c r="CO20" s="484"/>
      <c r="CP20" s="484"/>
      <c r="CQ20" s="484"/>
      <c r="CR20" s="484"/>
      <c r="CS20" s="484"/>
      <c r="CT20" s="484"/>
      <c r="CU20" s="484"/>
      <c r="CV20" s="484"/>
      <c r="CW20" s="484"/>
      <c r="CX20" s="484"/>
      <c r="CY20" s="484"/>
      <c r="CZ20" s="484"/>
      <c r="DA20" s="484"/>
      <c r="DB20" s="484"/>
      <c r="DC20" s="484"/>
      <c r="DD20" s="484"/>
      <c r="DE20" s="484"/>
      <c r="DF20" s="484"/>
      <c r="DG20" s="484"/>
      <c r="DH20" s="484"/>
      <c r="DI20" s="484"/>
      <c r="DJ20" s="484"/>
      <c r="DK20" s="484"/>
      <c r="DL20" s="484"/>
      <c r="DM20" s="484"/>
      <c r="DN20" s="484"/>
      <c r="DO20" s="484"/>
      <c r="DP20" s="484"/>
      <c r="DQ20" s="484"/>
      <c r="DR20" s="484"/>
      <c r="DS20" s="484"/>
    </row>
    <row r="21" spans="1:123" s="423" customFormat="1" ht="12.75">
      <c r="A21" s="486" t="s">
        <v>63</v>
      </c>
      <c r="B21" s="486"/>
      <c r="C21" s="486"/>
      <c r="D21" s="486"/>
      <c r="E21" s="486"/>
      <c r="F21" s="486"/>
      <c r="G21" s="486"/>
      <c r="H21" s="486"/>
      <c r="I21" s="486"/>
      <c r="J21" s="486"/>
      <c r="K21" s="486"/>
      <c r="L21" s="486"/>
      <c r="M21" s="486"/>
      <c r="N21" s="486"/>
      <c r="O21" s="486"/>
      <c r="P21" s="486"/>
      <c r="Q21" s="486"/>
      <c r="R21" s="486"/>
      <c r="S21" s="486"/>
      <c r="T21" s="487"/>
      <c r="U21" s="487"/>
      <c r="V21" s="487"/>
      <c r="W21" s="487"/>
      <c r="X21" s="487"/>
      <c r="Y21" s="487"/>
      <c r="Z21" s="487"/>
      <c r="AA21" s="487"/>
      <c r="AB21" s="487"/>
      <c r="AC21" s="487"/>
      <c r="AD21" s="487"/>
      <c r="AE21" s="487"/>
      <c r="AF21" s="487"/>
      <c r="AG21" s="487"/>
      <c r="AH21" s="487"/>
      <c r="AI21" s="487"/>
      <c r="AJ21" s="487"/>
      <c r="AK21" s="487"/>
      <c r="AL21" s="487"/>
      <c r="AM21" s="487"/>
      <c r="AN21" s="487"/>
      <c r="AO21" s="487"/>
      <c r="AP21" s="487"/>
      <c r="AQ21" s="487"/>
      <c r="AR21" s="488"/>
      <c r="AS21" s="488"/>
      <c r="AT21" s="488"/>
      <c r="AU21" s="488"/>
      <c r="AV21" s="488"/>
      <c r="AW21" s="488"/>
      <c r="AX21" s="488"/>
      <c r="AY21" s="488"/>
      <c r="AZ21" s="489">
        <f>AZ18</f>
        <v>91838</v>
      </c>
      <c r="BA21" s="489"/>
      <c r="BB21" s="489"/>
      <c r="BC21" s="489"/>
      <c r="BD21" s="489"/>
      <c r="BE21" s="489"/>
      <c r="BF21" s="489"/>
      <c r="BG21" s="489"/>
      <c r="BH21" s="489"/>
      <c r="BI21" s="490" t="s">
        <v>64</v>
      </c>
      <c r="BJ21" s="490"/>
      <c r="BK21" s="490"/>
      <c r="BL21" s="490"/>
      <c r="BM21" s="490"/>
      <c r="BN21" s="490"/>
      <c r="BO21" s="490"/>
      <c r="BP21" s="490"/>
      <c r="BQ21" s="490" t="s">
        <v>64</v>
      </c>
      <c r="BR21" s="490"/>
      <c r="BS21" s="490"/>
      <c r="BT21" s="490"/>
      <c r="BU21" s="490"/>
      <c r="BV21" s="490"/>
      <c r="BW21" s="490"/>
      <c r="BX21" s="484"/>
      <c r="BY21" s="484"/>
      <c r="BZ21" s="484"/>
      <c r="CA21" s="484"/>
      <c r="CB21" s="484"/>
      <c r="CC21" s="484"/>
      <c r="CD21" s="484"/>
      <c r="CE21" s="484"/>
      <c r="CF21" s="484"/>
      <c r="CG21" s="490" t="s">
        <v>64</v>
      </c>
      <c r="CH21" s="490"/>
      <c r="CI21" s="490"/>
      <c r="CJ21" s="490"/>
      <c r="CK21" s="490"/>
      <c r="CL21" s="490"/>
      <c r="CM21" s="490"/>
      <c r="CN21" s="490"/>
      <c r="CO21" s="490" t="s">
        <v>64</v>
      </c>
      <c r="CP21" s="490"/>
      <c r="CQ21" s="490"/>
      <c r="CR21" s="490"/>
      <c r="CS21" s="490"/>
      <c r="CT21" s="490"/>
      <c r="CU21" s="490"/>
      <c r="CV21" s="484"/>
      <c r="CW21" s="484"/>
      <c r="CX21" s="484"/>
      <c r="CY21" s="484"/>
      <c r="CZ21" s="484"/>
      <c r="DA21" s="484"/>
      <c r="DB21" s="484"/>
      <c r="DC21" s="484"/>
      <c r="DD21" s="484"/>
      <c r="DE21" s="490" t="s">
        <v>64</v>
      </c>
      <c r="DF21" s="490"/>
      <c r="DG21" s="490"/>
      <c r="DH21" s="490"/>
      <c r="DI21" s="490"/>
      <c r="DJ21" s="490"/>
      <c r="DK21" s="490"/>
      <c r="DL21" s="490"/>
      <c r="DM21" s="490" t="s">
        <v>64</v>
      </c>
      <c r="DN21" s="490"/>
      <c r="DO21" s="490"/>
      <c r="DP21" s="490"/>
      <c r="DQ21" s="490"/>
      <c r="DR21" s="490"/>
      <c r="DS21" s="490"/>
    </row>
    <row r="22" spans="1:123" s="423" customFormat="1" ht="231" customHeight="1">
      <c r="A22" s="504" t="s">
        <v>82</v>
      </c>
      <c r="B22" s="505"/>
      <c r="C22" s="505"/>
      <c r="D22" s="505"/>
      <c r="E22" s="505"/>
      <c r="F22" s="505"/>
      <c r="G22" s="505"/>
      <c r="H22" s="505"/>
      <c r="I22" s="505"/>
      <c r="J22" s="505"/>
      <c r="K22" s="505"/>
      <c r="L22" s="505"/>
      <c r="M22" s="505"/>
      <c r="N22" s="506"/>
      <c r="O22" s="507"/>
      <c r="P22" s="508"/>
      <c r="Q22" s="508"/>
      <c r="R22" s="508"/>
      <c r="S22" s="509"/>
      <c r="T22" s="498" t="s">
        <v>59</v>
      </c>
      <c r="U22" s="499"/>
      <c r="V22" s="499"/>
      <c r="W22" s="499"/>
      <c r="X22" s="499"/>
      <c r="Y22" s="500"/>
      <c r="Z22" s="498" t="s">
        <v>613</v>
      </c>
      <c r="AA22" s="499"/>
      <c r="AB22" s="499"/>
      <c r="AC22" s="499"/>
      <c r="AD22" s="499"/>
      <c r="AE22" s="500"/>
      <c r="AF22" s="498" t="s">
        <v>614</v>
      </c>
      <c r="AG22" s="499"/>
      <c r="AH22" s="499"/>
      <c r="AI22" s="499"/>
      <c r="AJ22" s="499"/>
      <c r="AK22" s="500"/>
      <c r="AL22" s="498"/>
      <c r="AM22" s="499"/>
      <c r="AN22" s="499"/>
      <c r="AO22" s="499"/>
      <c r="AP22" s="499"/>
      <c r="AQ22" s="500"/>
      <c r="AR22" s="498"/>
      <c r="AS22" s="499"/>
      <c r="AT22" s="499"/>
      <c r="AU22" s="499"/>
      <c r="AV22" s="499"/>
      <c r="AW22" s="499"/>
      <c r="AX22" s="499"/>
      <c r="AY22" s="500"/>
      <c r="AZ22" s="501">
        <f>SUM(AZ23:BH24)</f>
        <v>29546</v>
      </c>
      <c r="BA22" s="502"/>
      <c r="BB22" s="502"/>
      <c r="BC22" s="502"/>
      <c r="BD22" s="502"/>
      <c r="BE22" s="502"/>
      <c r="BF22" s="502"/>
      <c r="BG22" s="502"/>
      <c r="BH22" s="503"/>
      <c r="BI22" s="425"/>
      <c r="BJ22" s="426"/>
      <c r="BK22" s="426"/>
      <c r="BL22" s="426"/>
      <c r="BM22" s="426"/>
      <c r="BN22" s="426"/>
      <c r="BO22" s="426"/>
      <c r="BP22" s="427"/>
      <c r="BQ22" s="425"/>
      <c r="BR22" s="426"/>
      <c r="BS22" s="426"/>
      <c r="BT22" s="426"/>
      <c r="BU22" s="426"/>
      <c r="BV22" s="426"/>
      <c r="BW22" s="427"/>
      <c r="BX22" s="425"/>
      <c r="BY22" s="426"/>
      <c r="BZ22" s="426"/>
      <c r="CA22" s="426"/>
      <c r="CB22" s="426"/>
      <c r="CC22" s="426"/>
      <c r="CD22" s="426"/>
      <c r="CE22" s="426"/>
      <c r="CF22" s="427"/>
      <c r="CG22" s="425"/>
      <c r="CH22" s="426"/>
      <c r="CI22" s="426"/>
      <c r="CJ22" s="426"/>
      <c r="CK22" s="426"/>
      <c r="CL22" s="426"/>
      <c r="CM22" s="426"/>
      <c r="CN22" s="427"/>
      <c r="CO22" s="425"/>
      <c r="CP22" s="426"/>
      <c r="CQ22" s="426"/>
      <c r="CR22" s="426"/>
      <c r="CS22" s="426"/>
      <c r="CT22" s="426"/>
      <c r="CU22" s="427"/>
      <c r="CV22" s="425"/>
      <c r="CW22" s="426"/>
      <c r="CX22" s="426"/>
      <c r="CY22" s="426"/>
      <c r="CZ22" s="426"/>
      <c r="DA22" s="426"/>
      <c r="DB22" s="426"/>
      <c r="DC22" s="426"/>
      <c r="DD22" s="427"/>
      <c r="DE22" s="425"/>
      <c r="DF22" s="426"/>
      <c r="DG22" s="426"/>
      <c r="DH22" s="426"/>
      <c r="DI22" s="426"/>
      <c r="DJ22" s="426"/>
      <c r="DK22" s="426"/>
      <c r="DL22" s="427"/>
      <c r="DM22" s="425"/>
      <c r="DN22" s="426"/>
      <c r="DO22" s="426"/>
      <c r="DP22" s="426"/>
      <c r="DQ22" s="426"/>
      <c r="DR22" s="426"/>
      <c r="DS22" s="427"/>
    </row>
    <row r="23" spans="1:123" s="423" customFormat="1" ht="12.75">
      <c r="A23" s="491" t="s">
        <v>615</v>
      </c>
      <c r="B23" s="492"/>
      <c r="C23" s="492"/>
      <c r="D23" s="492"/>
      <c r="E23" s="492"/>
      <c r="F23" s="492"/>
      <c r="G23" s="492"/>
      <c r="H23" s="492"/>
      <c r="I23" s="492"/>
      <c r="J23" s="492"/>
      <c r="K23" s="492"/>
      <c r="L23" s="492"/>
      <c r="M23" s="492"/>
      <c r="N23" s="493"/>
      <c r="O23" s="494"/>
      <c r="P23" s="494"/>
      <c r="Q23" s="494"/>
      <c r="R23" s="494"/>
      <c r="S23" s="494"/>
      <c r="T23" s="452" t="s">
        <v>59</v>
      </c>
      <c r="U23" s="452"/>
      <c r="V23" s="452"/>
      <c r="W23" s="452"/>
      <c r="X23" s="452"/>
      <c r="Y23" s="452"/>
      <c r="Z23" s="452" t="s">
        <v>613</v>
      </c>
      <c r="AA23" s="452"/>
      <c r="AB23" s="452"/>
      <c r="AC23" s="452"/>
      <c r="AD23" s="452"/>
      <c r="AE23" s="452"/>
      <c r="AF23" s="495" t="s">
        <v>614</v>
      </c>
      <c r="AG23" s="496"/>
      <c r="AH23" s="496"/>
      <c r="AI23" s="496"/>
      <c r="AJ23" s="496"/>
      <c r="AK23" s="497"/>
      <c r="AL23" s="452" t="s">
        <v>60</v>
      </c>
      <c r="AM23" s="452"/>
      <c r="AN23" s="452"/>
      <c r="AO23" s="452"/>
      <c r="AP23" s="452"/>
      <c r="AQ23" s="452"/>
      <c r="AR23" s="452" t="s">
        <v>608</v>
      </c>
      <c r="AS23" s="452"/>
      <c r="AT23" s="452"/>
      <c r="AU23" s="452"/>
      <c r="AV23" s="452"/>
      <c r="AW23" s="452"/>
      <c r="AX23" s="452"/>
      <c r="AY23" s="452"/>
      <c r="AZ23" s="489">
        <v>22693</v>
      </c>
      <c r="BA23" s="489"/>
      <c r="BB23" s="489"/>
      <c r="BC23" s="489"/>
      <c r="BD23" s="489"/>
      <c r="BE23" s="489"/>
      <c r="BF23" s="489"/>
      <c r="BG23" s="489"/>
      <c r="BH23" s="489"/>
      <c r="BI23" s="484"/>
      <c r="BJ23" s="484"/>
      <c r="BK23" s="484"/>
      <c r="BL23" s="484"/>
      <c r="BM23" s="484"/>
      <c r="BN23" s="484"/>
      <c r="BO23" s="484"/>
      <c r="BP23" s="484"/>
      <c r="BQ23" s="484"/>
      <c r="BR23" s="484"/>
      <c r="BS23" s="484"/>
      <c r="BT23" s="484"/>
      <c r="BU23" s="484"/>
      <c r="BV23" s="484"/>
      <c r="BW23" s="484"/>
      <c r="BX23" s="484"/>
      <c r="BY23" s="484"/>
      <c r="BZ23" s="484"/>
      <c r="CA23" s="484"/>
      <c r="CB23" s="484"/>
      <c r="CC23" s="484"/>
      <c r="CD23" s="484"/>
      <c r="CE23" s="484"/>
      <c r="CF23" s="484"/>
      <c r="CG23" s="484"/>
      <c r="CH23" s="484"/>
      <c r="CI23" s="484"/>
      <c r="CJ23" s="484"/>
      <c r="CK23" s="484"/>
      <c r="CL23" s="484"/>
      <c r="CM23" s="484"/>
      <c r="CN23" s="484"/>
      <c r="CO23" s="484"/>
      <c r="CP23" s="484"/>
      <c r="CQ23" s="484"/>
      <c r="CR23" s="484"/>
      <c r="CS23" s="484"/>
      <c r="CT23" s="484"/>
      <c r="CU23" s="484"/>
      <c r="CV23" s="484"/>
      <c r="CW23" s="484"/>
      <c r="CX23" s="484"/>
      <c r="CY23" s="484"/>
      <c r="CZ23" s="484"/>
      <c r="DA23" s="484"/>
      <c r="DB23" s="484"/>
      <c r="DC23" s="484"/>
      <c r="DD23" s="484"/>
      <c r="DE23" s="484"/>
      <c r="DF23" s="484"/>
      <c r="DG23" s="484"/>
      <c r="DH23" s="484"/>
      <c r="DI23" s="484"/>
      <c r="DJ23" s="484"/>
      <c r="DK23" s="484"/>
      <c r="DL23" s="484"/>
      <c r="DM23" s="484"/>
      <c r="DN23" s="484"/>
      <c r="DO23" s="484"/>
      <c r="DP23" s="484"/>
      <c r="DQ23" s="484"/>
      <c r="DR23" s="484"/>
      <c r="DS23" s="484"/>
    </row>
    <row r="24" spans="1:123" s="423" customFormat="1" ht="12.75">
      <c r="A24" s="491" t="s">
        <v>616</v>
      </c>
      <c r="B24" s="492"/>
      <c r="C24" s="492"/>
      <c r="D24" s="492"/>
      <c r="E24" s="492"/>
      <c r="F24" s="492"/>
      <c r="G24" s="492"/>
      <c r="H24" s="492"/>
      <c r="I24" s="492"/>
      <c r="J24" s="492"/>
      <c r="K24" s="492"/>
      <c r="L24" s="492"/>
      <c r="M24" s="492"/>
      <c r="N24" s="493"/>
      <c r="O24" s="494"/>
      <c r="P24" s="494"/>
      <c r="Q24" s="494"/>
      <c r="R24" s="494"/>
      <c r="S24" s="494"/>
      <c r="T24" s="452" t="s">
        <v>59</v>
      </c>
      <c r="U24" s="452"/>
      <c r="V24" s="452"/>
      <c r="W24" s="452"/>
      <c r="X24" s="452"/>
      <c r="Y24" s="452"/>
      <c r="Z24" s="452" t="s">
        <v>613</v>
      </c>
      <c r="AA24" s="452"/>
      <c r="AB24" s="452"/>
      <c r="AC24" s="452"/>
      <c r="AD24" s="452"/>
      <c r="AE24" s="452"/>
      <c r="AF24" s="495" t="s">
        <v>614</v>
      </c>
      <c r="AG24" s="496"/>
      <c r="AH24" s="496"/>
      <c r="AI24" s="496"/>
      <c r="AJ24" s="496"/>
      <c r="AK24" s="497"/>
      <c r="AL24" s="452" t="s">
        <v>609</v>
      </c>
      <c r="AM24" s="452"/>
      <c r="AN24" s="452"/>
      <c r="AO24" s="452"/>
      <c r="AP24" s="452"/>
      <c r="AQ24" s="452"/>
      <c r="AR24" s="452" t="s">
        <v>610</v>
      </c>
      <c r="AS24" s="452"/>
      <c r="AT24" s="452"/>
      <c r="AU24" s="452"/>
      <c r="AV24" s="452"/>
      <c r="AW24" s="452"/>
      <c r="AX24" s="452"/>
      <c r="AY24" s="452"/>
      <c r="AZ24" s="489">
        <v>6853</v>
      </c>
      <c r="BA24" s="489"/>
      <c r="BB24" s="489"/>
      <c r="BC24" s="489"/>
      <c r="BD24" s="489"/>
      <c r="BE24" s="489"/>
      <c r="BF24" s="489"/>
      <c r="BG24" s="489"/>
      <c r="BH24" s="489"/>
      <c r="BI24" s="484"/>
      <c r="BJ24" s="484"/>
      <c r="BK24" s="484"/>
      <c r="BL24" s="484"/>
      <c r="BM24" s="484"/>
      <c r="BN24" s="484"/>
      <c r="BO24" s="484"/>
      <c r="BP24" s="484"/>
      <c r="BQ24" s="484"/>
      <c r="BR24" s="484"/>
      <c r="BS24" s="484"/>
      <c r="BT24" s="484"/>
      <c r="BU24" s="484"/>
      <c r="BV24" s="484"/>
      <c r="BW24" s="484"/>
      <c r="BX24" s="484"/>
      <c r="BY24" s="484"/>
      <c r="BZ24" s="484"/>
      <c r="CA24" s="484"/>
      <c r="CB24" s="484"/>
      <c r="CC24" s="484"/>
      <c r="CD24" s="484"/>
      <c r="CE24" s="484"/>
      <c r="CF24" s="484"/>
      <c r="CG24" s="484"/>
      <c r="CH24" s="484"/>
      <c r="CI24" s="484"/>
      <c r="CJ24" s="484"/>
      <c r="CK24" s="484"/>
      <c r="CL24" s="484"/>
      <c r="CM24" s="484"/>
      <c r="CN24" s="484"/>
      <c r="CO24" s="484"/>
      <c r="CP24" s="484"/>
      <c r="CQ24" s="484"/>
      <c r="CR24" s="484"/>
      <c r="CS24" s="484"/>
      <c r="CT24" s="484"/>
      <c r="CU24" s="484"/>
      <c r="CV24" s="484"/>
      <c r="CW24" s="484"/>
      <c r="CX24" s="484"/>
      <c r="CY24" s="484"/>
      <c r="CZ24" s="484"/>
      <c r="DA24" s="484"/>
      <c r="DB24" s="484"/>
      <c r="DC24" s="484"/>
      <c r="DD24" s="484"/>
      <c r="DE24" s="484"/>
      <c r="DF24" s="484"/>
      <c r="DG24" s="484"/>
      <c r="DH24" s="484"/>
      <c r="DI24" s="484"/>
      <c r="DJ24" s="484"/>
      <c r="DK24" s="484"/>
      <c r="DL24" s="484"/>
      <c r="DM24" s="484"/>
      <c r="DN24" s="484"/>
      <c r="DO24" s="484"/>
      <c r="DP24" s="484"/>
      <c r="DQ24" s="484"/>
      <c r="DR24" s="484"/>
      <c r="DS24" s="484"/>
    </row>
    <row r="25" spans="1:123" s="423" customFormat="1" ht="12.75">
      <c r="A25" s="486" t="s">
        <v>63</v>
      </c>
      <c r="B25" s="486"/>
      <c r="C25" s="486"/>
      <c r="D25" s="486"/>
      <c r="E25" s="486"/>
      <c r="F25" s="486"/>
      <c r="G25" s="486"/>
      <c r="H25" s="486"/>
      <c r="I25" s="486"/>
      <c r="J25" s="486"/>
      <c r="K25" s="486"/>
      <c r="L25" s="486"/>
      <c r="M25" s="486"/>
      <c r="N25" s="486"/>
      <c r="O25" s="486"/>
      <c r="P25" s="486"/>
      <c r="Q25" s="486"/>
      <c r="R25" s="486"/>
      <c r="S25" s="486"/>
      <c r="T25" s="487"/>
      <c r="U25" s="487"/>
      <c r="V25" s="487"/>
      <c r="W25" s="487"/>
      <c r="X25" s="487"/>
      <c r="Y25" s="487"/>
      <c r="Z25" s="487"/>
      <c r="AA25" s="487"/>
      <c r="AB25" s="487"/>
      <c r="AC25" s="487"/>
      <c r="AD25" s="487"/>
      <c r="AE25" s="487"/>
      <c r="AF25" s="487"/>
      <c r="AG25" s="487"/>
      <c r="AH25" s="487"/>
      <c r="AI25" s="487"/>
      <c r="AJ25" s="487"/>
      <c r="AK25" s="487"/>
      <c r="AL25" s="487"/>
      <c r="AM25" s="487"/>
      <c r="AN25" s="487"/>
      <c r="AO25" s="487"/>
      <c r="AP25" s="487"/>
      <c r="AQ25" s="487"/>
      <c r="AR25" s="488"/>
      <c r="AS25" s="488"/>
      <c r="AT25" s="488"/>
      <c r="AU25" s="488"/>
      <c r="AV25" s="488"/>
      <c r="AW25" s="488"/>
      <c r="AX25" s="488"/>
      <c r="AY25" s="488"/>
      <c r="AZ25" s="489">
        <f>AZ22</f>
        <v>29546</v>
      </c>
      <c r="BA25" s="489"/>
      <c r="BB25" s="489"/>
      <c r="BC25" s="489"/>
      <c r="BD25" s="489"/>
      <c r="BE25" s="489"/>
      <c r="BF25" s="489"/>
      <c r="BG25" s="489"/>
      <c r="BH25" s="489"/>
      <c r="BI25" s="490" t="s">
        <v>64</v>
      </c>
      <c r="BJ25" s="490"/>
      <c r="BK25" s="490"/>
      <c r="BL25" s="490"/>
      <c r="BM25" s="490"/>
      <c r="BN25" s="490"/>
      <c r="BO25" s="490"/>
      <c r="BP25" s="490"/>
      <c r="BQ25" s="490" t="s">
        <v>64</v>
      </c>
      <c r="BR25" s="490"/>
      <c r="BS25" s="490"/>
      <c r="BT25" s="490"/>
      <c r="BU25" s="490"/>
      <c r="BV25" s="490"/>
      <c r="BW25" s="490"/>
      <c r="BX25" s="484"/>
      <c r="BY25" s="484"/>
      <c r="BZ25" s="484"/>
      <c r="CA25" s="484"/>
      <c r="CB25" s="484"/>
      <c r="CC25" s="484"/>
      <c r="CD25" s="484"/>
      <c r="CE25" s="484"/>
      <c r="CF25" s="484"/>
      <c r="CG25" s="490" t="s">
        <v>64</v>
      </c>
      <c r="CH25" s="490"/>
      <c r="CI25" s="490"/>
      <c r="CJ25" s="490"/>
      <c r="CK25" s="490"/>
      <c r="CL25" s="490"/>
      <c r="CM25" s="490"/>
      <c r="CN25" s="490"/>
      <c r="CO25" s="490" t="s">
        <v>64</v>
      </c>
      <c r="CP25" s="490"/>
      <c r="CQ25" s="490"/>
      <c r="CR25" s="490"/>
      <c r="CS25" s="490"/>
      <c r="CT25" s="490"/>
      <c r="CU25" s="490"/>
      <c r="CV25" s="484"/>
      <c r="CW25" s="484"/>
      <c r="CX25" s="484"/>
      <c r="CY25" s="484"/>
      <c r="CZ25" s="484"/>
      <c r="DA25" s="484"/>
      <c r="DB25" s="484"/>
      <c r="DC25" s="484"/>
      <c r="DD25" s="484"/>
      <c r="DE25" s="490" t="s">
        <v>64</v>
      </c>
      <c r="DF25" s="490"/>
      <c r="DG25" s="490"/>
      <c r="DH25" s="490"/>
      <c r="DI25" s="490"/>
      <c r="DJ25" s="490"/>
      <c r="DK25" s="490"/>
      <c r="DL25" s="490"/>
      <c r="DM25" s="490" t="s">
        <v>64</v>
      </c>
      <c r="DN25" s="490"/>
      <c r="DO25" s="490"/>
      <c r="DP25" s="490"/>
      <c r="DQ25" s="490"/>
      <c r="DR25" s="490"/>
      <c r="DS25" s="490"/>
    </row>
    <row r="26" spans="1:123" s="423" customFormat="1" ht="135.75" customHeight="1">
      <c r="A26" s="504" t="s">
        <v>82</v>
      </c>
      <c r="B26" s="505"/>
      <c r="C26" s="505"/>
      <c r="D26" s="505"/>
      <c r="E26" s="505"/>
      <c r="F26" s="505"/>
      <c r="G26" s="505"/>
      <c r="H26" s="505"/>
      <c r="I26" s="505"/>
      <c r="J26" s="505"/>
      <c r="K26" s="505"/>
      <c r="L26" s="505"/>
      <c r="M26" s="505"/>
      <c r="N26" s="506"/>
      <c r="O26" s="507"/>
      <c r="P26" s="508"/>
      <c r="Q26" s="508"/>
      <c r="R26" s="508"/>
      <c r="S26" s="509"/>
      <c r="T26" s="498" t="s">
        <v>59</v>
      </c>
      <c r="U26" s="499"/>
      <c r="V26" s="499"/>
      <c r="W26" s="499"/>
      <c r="X26" s="499"/>
      <c r="Y26" s="500"/>
      <c r="Z26" s="498" t="s">
        <v>65</v>
      </c>
      <c r="AA26" s="499"/>
      <c r="AB26" s="499"/>
      <c r="AC26" s="499"/>
      <c r="AD26" s="499"/>
      <c r="AE26" s="500"/>
      <c r="AF26" s="498" t="s">
        <v>614</v>
      </c>
      <c r="AG26" s="499"/>
      <c r="AH26" s="499"/>
      <c r="AI26" s="499"/>
      <c r="AJ26" s="499"/>
      <c r="AK26" s="500"/>
      <c r="AL26" s="498"/>
      <c r="AM26" s="499"/>
      <c r="AN26" s="499"/>
      <c r="AO26" s="499"/>
      <c r="AP26" s="499"/>
      <c r="AQ26" s="500"/>
      <c r="AR26" s="498"/>
      <c r="AS26" s="499"/>
      <c r="AT26" s="499"/>
      <c r="AU26" s="499"/>
      <c r="AV26" s="499"/>
      <c r="AW26" s="499"/>
      <c r="AX26" s="499"/>
      <c r="AY26" s="500"/>
      <c r="AZ26" s="501">
        <f>SUM(AZ27:BH28)</f>
        <v>554823</v>
      </c>
      <c r="BA26" s="502"/>
      <c r="BB26" s="502"/>
      <c r="BC26" s="502"/>
      <c r="BD26" s="502"/>
      <c r="BE26" s="502"/>
      <c r="BF26" s="502"/>
      <c r="BG26" s="502"/>
      <c r="BH26" s="503"/>
      <c r="BI26" s="425"/>
      <c r="BJ26" s="426"/>
      <c r="BK26" s="426"/>
      <c r="BL26" s="426"/>
      <c r="BM26" s="426"/>
      <c r="BN26" s="426"/>
      <c r="BO26" s="426"/>
      <c r="BP26" s="427"/>
      <c r="BQ26" s="425"/>
      <c r="BR26" s="426"/>
      <c r="BS26" s="426"/>
      <c r="BT26" s="426"/>
      <c r="BU26" s="426"/>
      <c r="BV26" s="426"/>
      <c r="BW26" s="427"/>
      <c r="BX26" s="425"/>
      <c r="BY26" s="426"/>
      <c r="BZ26" s="426"/>
      <c r="CA26" s="426"/>
      <c r="CB26" s="426"/>
      <c r="CC26" s="426"/>
      <c r="CD26" s="426"/>
      <c r="CE26" s="426"/>
      <c r="CF26" s="427"/>
      <c r="CG26" s="425"/>
      <c r="CH26" s="426"/>
      <c r="CI26" s="426"/>
      <c r="CJ26" s="426"/>
      <c r="CK26" s="426"/>
      <c r="CL26" s="426"/>
      <c r="CM26" s="426"/>
      <c r="CN26" s="427"/>
      <c r="CO26" s="425"/>
      <c r="CP26" s="426"/>
      <c r="CQ26" s="426"/>
      <c r="CR26" s="426"/>
      <c r="CS26" s="426"/>
      <c r="CT26" s="426"/>
      <c r="CU26" s="427"/>
      <c r="CV26" s="425"/>
      <c r="CW26" s="426"/>
      <c r="CX26" s="426"/>
      <c r="CY26" s="426"/>
      <c r="CZ26" s="426"/>
      <c r="DA26" s="426"/>
      <c r="DB26" s="426"/>
      <c r="DC26" s="426"/>
      <c r="DD26" s="427"/>
      <c r="DE26" s="425"/>
      <c r="DF26" s="426"/>
      <c r="DG26" s="426"/>
      <c r="DH26" s="426"/>
      <c r="DI26" s="426"/>
      <c r="DJ26" s="426"/>
      <c r="DK26" s="426"/>
      <c r="DL26" s="427"/>
      <c r="DM26" s="425"/>
      <c r="DN26" s="426"/>
      <c r="DO26" s="426"/>
      <c r="DP26" s="426"/>
      <c r="DQ26" s="426"/>
      <c r="DR26" s="426"/>
      <c r="DS26" s="427"/>
    </row>
    <row r="27" spans="1:123" s="423" customFormat="1" ht="12.75" customHeight="1">
      <c r="A27" s="491" t="s">
        <v>615</v>
      </c>
      <c r="B27" s="492"/>
      <c r="C27" s="492"/>
      <c r="D27" s="492"/>
      <c r="E27" s="492"/>
      <c r="F27" s="492"/>
      <c r="G27" s="492"/>
      <c r="H27" s="492"/>
      <c r="I27" s="492"/>
      <c r="J27" s="492"/>
      <c r="K27" s="492"/>
      <c r="L27" s="492"/>
      <c r="M27" s="492"/>
      <c r="N27" s="493"/>
      <c r="O27" s="494"/>
      <c r="P27" s="494"/>
      <c r="Q27" s="494"/>
      <c r="R27" s="494"/>
      <c r="S27" s="494"/>
      <c r="T27" s="452" t="s">
        <v>59</v>
      </c>
      <c r="U27" s="452"/>
      <c r="V27" s="452"/>
      <c r="W27" s="452"/>
      <c r="X27" s="452"/>
      <c r="Y27" s="452"/>
      <c r="Z27" s="452" t="s">
        <v>65</v>
      </c>
      <c r="AA27" s="452"/>
      <c r="AB27" s="452"/>
      <c r="AC27" s="452"/>
      <c r="AD27" s="452"/>
      <c r="AE27" s="452"/>
      <c r="AF27" s="495" t="s">
        <v>614</v>
      </c>
      <c r="AG27" s="496"/>
      <c r="AH27" s="496"/>
      <c r="AI27" s="496"/>
      <c r="AJ27" s="496"/>
      <c r="AK27" s="497"/>
      <c r="AL27" s="452" t="s">
        <v>60</v>
      </c>
      <c r="AM27" s="452"/>
      <c r="AN27" s="452"/>
      <c r="AO27" s="452"/>
      <c r="AP27" s="452"/>
      <c r="AQ27" s="452"/>
      <c r="AR27" s="452" t="s">
        <v>608</v>
      </c>
      <c r="AS27" s="452"/>
      <c r="AT27" s="452"/>
      <c r="AU27" s="452"/>
      <c r="AV27" s="452"/>
      <c r="AW27" s="452"/>
      <c r="AX27" s="452"/>
      <c r="AY27" s="452"/>
      <c r="AZ27" s="489">
        <v>426131</v>
      </c>
      <c r="BA27" s="489"/>
      <c r="BB27" s="489"/>
      <c r="BC27" s="489"/>
      <c r="BD27" s="489"/>
      <c r="BE27" s="489"/>
      <c r="BF27" s="489"/>
      <c r="BG27" s="489"/>
      <c r="BH27" s="489"/>
      <c r="BI27" s="484"/>
      <c r="BJ27" s="484"/>
      <c r="BK27" s="484"/>
      <c r="BL27" s="484"/>
      <c r="BM27" s="484"/>
      <c r="BN27" s="484"/>
      <c r="BO27" s="484"/>
      <c r="BP27" s="484"/>
      <c r="BQ27" s="484"/>
      <c r="BR27" s="484"/>
      <c r="BS27" s="484"/>
      <c r="BT27" s="484"/>
      <c r="BU27" s="484"/>
      <c r="BV27" s="484"/>
      <c r="BW27" s="484"/>
      <c r="BX27" s="484"/>
      <c r="BY27" s="484"/>
      <c r="BZ27" s="484"/>
      <c r="CA27" s="484"/>
      <c r="CB27" s="484"/>
      <c r="CC27" s="484"/>
      <c r="CD27" s="484"/>
      <c r="CE27" s="484"/>
      <c r="CF27" s="484"/>
      <c r="CG27" s="484"/>
      <c r="CH27" s="484"/>
      <c r="CI27" s="484"/>
      <c r="CJ27" s="484"/>
      <c r="CK27" s="484"/>
      <c r="CL27" s="484"/>
      <c r="CM27" s="484"/>
      <c r="CN27" s="484"/>
      <c r="CO27" s="484"/>
      <c r="CP27" s="484"/>
      <c r="CQ27" s="484"/>
      <c r="CR27" s="484"/>
      <c r="CS27" s="484"/>
      <c r="CT27" s="484"/>
      <c r="CU27" s="484"/>
      <c r="CV27" s="484"/>
      <c r="CW27" s="484"/>
      <c r="CX27" s="484"/>
      <c r="CY27" s="484"/>
      <c r="CZ27" s="484"/>
      <c r="DA27" s="484"/>
      <c r="DB27" s="484"/>
      <c r="DC27" s="484"/>
      <c r="DD27" s="484"/>
      <c r="DE27" s="484"/>
      <c r="DF27" s="484"/>
      <c r="DG27" s="484"/>
      <c r="DH27" s="484"/>
      <c r="DI27" s="484"/>
      <c r="DJ27" s="484"/>
      <c r="DK27" s="484"/>
      <c r="DL27" s="484"/>
      <c r="DM27" s="484"/>
      <c r="DN27" s="484"/>
      <c r="DO27" s="484"/>
      <c r="DP27" s="484"/>
      <c r="DQ27" s="484"/>
      <c r="DR27" s="484"/>
      <c r="DS27" s="484"/>
    </row>
    <row r="28" spans="1:123" s="423" customFormat="1" ht="12.75" customHeight="1">
      <c r="A28" s="491" t="s">
        <v>616</v>
      </c>
      <c r="B28" s="492"/>
      <c r="C28" s="492"/>
      <c r="D28" s="492"/>
      <c r="E28" s="492"/>
      <c r="F28" s="492"/>
      <c r="G28" s="492"/>
      <c r="H28" s="492"/>
      <c r="I28" s="492"/>
      <c r="J28" s="492"/>
      <c r="K28" s="492"/>
      <c r="L28" s="492"/>
      <c r="M28" s="492"/>
      <c r="N28" s="493"/>
      <c r="O28" s="494"/>
      <c r="P28" s="494"/>
      <c r="Q28" s="494"/>
      <c r="R28" s="494"/>
      <c r="S28" s="494"/>
      <c r="T28" s="452" t="s">
        <v>59</v>
      </c>
      <c r="U28" s="452"/>
      <c r="V28" s="452"/>
      <c r="W28" s="452"/>
      <c r="X28" s="452"/>
      <c r="Y28" s="452"/>
      <c r="Z28" s="452" t="s">
        <v>65</v>
      </c>
      <c r="AA28" s="452"/>
      <c r="AB28" s="452"/>
      <c r="AC28" s="452"/>
      <c r="AD28" s="452"/>
      <c r="AE28" s="452"/>
      <c r="AF28" s="495" t="s">
        <v>614</v>
      </c>
      <c r="AG28" s="496"/>
      <c r="AH28" s="496"/>
      <c r="AI28" s="496"/>
      <c r="AJ28" s="496"/>
      <c r="AK28" s="497"/>
      <c r="AL28" s="452" t="s">
        <v>609</v>
      </c>
      <c r="AM28" s="452"/>
      <c r="AN28" s="452"/>
      <c r="AO28" s="452"/>
      <c r="AP28" s="452"/>
      <c r="AQ28" s="452"/>
      <c r="AR28" s="452" t="s">
        <v>610</v>
      </c>
      <c r="AS28" s="452"/>
      <c r="AT28" s="452"/>
      <c r="AU28" s="452"/>
      <c r="AV28" s="452"/>
      <c r="AW28" s="452"/>
      <c r="AX28" s="452"/>
      <c r="AY28" s="452"/>
      <c r="AZ28" s="489">
        <v>128692</v>
      </c>
      <c r="BA28" s="489"/>
      <c r="BB28" s="489"/>
      <c r="BC28" s="489"/>
      <c r="BD28" s="489"/>
      <c r="BE28" s="489"/>
      <c r="BF28" s="489"/>
      <c r="BG28" s="489"/>
      <c r="BH28" s="489"/>
      <c r="BI28" s="484"/>
      <c r="BJ28" s="484"/>
      <c r="BK28" s="484"/>
      <c r="BL28" s="484"/>
      <c r="BM28" s="484"/>
      <c r="BN28" s="484"/>
      <c r="BO28" s="484"/>
      <c r="BP28" s="484"/>
      <c r="BQ28" s="484"/>
      <c r="BR28" s="484"/>
      <c r="BS28" s="484"/>
      <c r="BT28" s="484"/>
      <c r="BU28" s="484"/>
      <c r="BV28" s="484"/>
      <c r="BW28" s="484"/>
      <c r="BX28" s="484"/>
      <c r="BY28" s="484"/>
      <c r="BZ28" s="484"/>
      <c r="CA28" s="484"/>
      <c r="CB28" s="484"/>
      <c r="CC28" s="484"/>
      <c r="CD28" s="484"/>
      <c r="CE28" s="484"/>
      <c r="CF28" s="484"/>
      <c r="CG28" s="484"/>
      <c r="CH28" s="484"/>
      <c r="CI28" s="484"/>
      <c r="CJ28" s="484"/>
      <c r="CK28" s="484"/>
      <c r="CL28" s="484"/>
      <c r="CM28" s="484"/>
      <c r="CN28" s="484"/>
      <c r="CO28" s="484"/>
      <c r="CP28" s="484"/>
      <c r="CQ28" s="484"/>
      <c r="CR28" s="484"/>
      <c r="CS28" s="484"/>
      <c r="CT28" s="484"/>
      <c r="CU28" s="484"/>
      <c r="CV28" s="484"/>
      <c r="CW28" s="484"/>
      <c r="CX28" s="484"/>
      <c r="CY28" s="484"/>
      <c r="CZ28" s="484"/>
      <c r="DA28" s="484"/>
      <c r="DB28" s="484"/>
      <c r="DC28" s="484"/>
      <c r="DD28" s="484"/>
      <c r="DE28" s="484"/>
      <c r="DF28" s="484"/>
      <c r="DG28" s="484"/>
      <c r="DH28" s="484"/>
      <c r="DI28" s="484"/>
      <c r="DJ28" s="484"/>
      <c r="DK28" s="484"/>
      <c r="DL28" s="484"/>
      <c r="DM28" s="484"/>
      <c r="DN28" s="484"/>
      <c r="DO28" s="484"/>
      <c r="DP28" s="484"/>
      <c r="DQ28" s="484"/>
      <c r="DR28" s="484"/>
      <c r="DS28" s="484"/>
    </row>
    <row r="29" spans="1:123" s="423" customFormat="1" ht="12.75">
      <c r="A29" s="486" t="s">
        <v>63</v>
      </c>
      <c r="B29" s="486"/>
      <c r="C29" s="486"/>
      <c r="D29" s="486"/>
      <c r="E29" s="486"/>
      <c r="F29" s="486"/>
      <c r="G29" s="486"/>
      <c r="H29" s="486"/>
      <c r="I29" s="486"/>
      <c r="J29" s="486"/>
      <c r="K29" s="486"/>
      <c r="L29" s="486"/>
      <c r="M29" s="486"/>
      <c r="N29" s="486"/>
      <c r="O29" s="486"/>
      <c r="P29" s="486"/>
      <c r="Q29" s="486"/>
      <c r="R29" s="486"/>
      <c r="S29" s="486"/>
      <c r="T29" s="487"/>
      <c r="U29" s="487"/>
      <c r="V29" s="487"/>
      <c r="W29" s="487"/>
      <c r="X29" s="487"/>
      <c r="Y29" s="487"/>
      <c r="Z29" s="487"/>
      <c r="AA29" s="487"/>
      <c r="AB29" s="487"/>
      <c r="AC29" s="487"/>
      <c r="AD29" s="487"/>
      <c r="AE29" s="487"/>
      <c r="AF29" s="487"/>
      <c r="AG29" s="487"/>
      <c r="AH29" s="487"/>
      <c r="AI29" s="487"/>
      <c r="AJ29" s="487"/>
      <c r="AK29" s="487"/>
      <c r="AL29" s="487"/>
      <c r="AM29" s="487"/>
      <c r="AN29" s="487"/>
      <c r="AO29" s="487"/>
      <c r="AP29" s="487"/>
      <c r="AQ29" s="487"/>
      <c r="AR29" s="488"/>
      <c r="AS29" s="488"/>
      <c r="AT29" s="488"/>
      <c r="AU29" s="488"/>
      <c r="AV29" s="488"/>
      <c r="AW29" s="488"/>
      <c r="AX29" s="488"/>
      <c r="AY29" s="488"/>
      <c r="AZ29" s="489">
        <f>AZ26</f>
        <v>554823</v>
      </c>
      <c r="BA29" s="489"/>
      <c r="BB29" s="489"/>
      <c r="BC29" s="489"/>
      <c r="BD29" s="489"/>
      <c r="BE29" s="489"/>
      <c r="BF29" s="489"/>
      <c r="BG29" s="489"/>
      <c r="BH29" s="489"/>
      <c r="BI29" s="490" t="s">
        <v>64</v>
      </c>
      <c r="BJ29" s="490"/>
      <c r="BK29" s="490"/>
      <c r="BL29" s="490"/>
      <c r="BM29" s="490"/>
      <c r="BN29" s="490"/>
      <c r="BO29" s="490"/>
      <c r="BP29" s="490"/>
      <c r="BQ29" s="490" t="s">
        <v>64</v>
      </c>
      <c r="BR29" s="490"/>
      <c r="BS29" s="490"/>
      <c r="BT29" s="490"/>
      <c r="BU29" s="490"/>
      <c r="BV29" s="490"/>
      <c r="BW29" s="490"/>
      <c r="BX29" s="484"/>
      <c r="BY29" s="484"/>
      <c r="BZ29" s="484"/>
      <c r="CA29" s="484"/>
      <c r="CB29" s="484"/>
      <c r="CC29" s="484"/>
      <c r="CD29" s="484"/>
      <c r="CE29" s="484"/>
      <c r="CF29" s="484"/>
      <c r="CG29" s="490" t="s">
        <v>64</v>
      </c>
      <c r="CH29" s="490"/>
      <c r="CI29" s="490"/>
      <c r="CJ29" s="490"/>
      <c r="CK29" s="490"/>
      <c r="CL29" s="490"/>
      <c r="CM29" s="490"/>
      <c r="CN29" s="490"/>
      <c r="CO29" s="490" t="s">
        <v>64</v>
      </c>
      <c r="CP29" s="490"/>
      <c r="CQ29" s="490"/>
      <c r="CR29" s="490"/>
      <c r="CS29" s="490"/>
      <c r="CT29" s="490"/>
      <c r="CU29" s="490"/>
      <c r="CV29" s="484"/>
      <c r="CW29" s="484"/>
      <c r="CX29" s="484"/>
      <c r="CY29" s="484"/>
      <c r="CZ29" s="484"/>
      <c r="DA29" s="484"/>
      <c r="DB29" s="484"/>
      <c r="DC29" s="484"/>
      <c r="DD29" s="484"/>
      <c r="DE29" s="490" t="s">
        <v>64</v>
      </c>
      <c r="DF29" s="490"/>
      <c r="DG29" s="490"/>
      <c r="DH29" s="490"/>
      <c r="DI29" s="490"/>
      <c r="DJ29" s="490"/>
      <c r="DK29" s="490"/>
      <c r="DL29" s="490"/>
      <c r="DM29" s="490" t="s">
        <v>64</v>
      </c>
      <c r="DN29" s="490"/>
      <c r="DO29" s="490"/>
      <c r="DP29" s="490"/>
      <c r="DQ29" s="490"/>
      <c r="DR29" s="490"/>
      <c r="DS29" s="490"/>
    </row>
    <row r="30" spans="1:123" s="339" customFormat="1" ht="12.75">
      <c r="A30" s="486" t="s">
        <v>68</v>
      </c>
      <c r="B30" s="486"/>
      <c r="C30" s="486"/>
      <c r="D30" s="486"/>
      <c r="E30" s="486"/>
      <c r="F30" s="486"/>
      <c r="G30" s="486"/>
      <c r="H30" s="486"/>
      <c r="I30" s="486"/>
      <c r="J30" s="486"/>
      <c r="K30" s="486"/>
      <c r="L30" s="486"/>
      <c r="M30" s="486"/>
      <c r="N30" s="486"/>
      <c r="O30" s="486"/>
      <c r="P30" s="486"/>
      <c r="Q30" s="486"/>
      <c r="R30" s="486"/>
      <c r="S30" s="486"/>
      <c r="T30" s="486"/>
      <c r="U30" s="486"/>
      <c r="V30" s="486"/>
      <c r="W30" s="486"/>
      <c r="X30" s="486"/>
      <c r="Y30" s="486"/>
      <c r="Z30" s="486"/>
      <c r="AA30" s="486"/>
      <c r="AB30" s="486"/>
      <c r="AC30" s="486"/>
      <c r="AD30" s="486"/>
      <c r="AE30" s="486"/>
      <c r="AF30" s="486"/>
      <c r="AG30" s="486"/>
      <c r="AH30" s="486"/>
      <c r="AI30" s="486"/>
      <c r="AJ30" s="486"/>
      <c r="AK30" s="486"/>
      <c r="AL30" s="486"/>
      <c r="AM30" s="486"/>
      <c r="AN30" s="486"/>
      <c r="AO30" s="486"/>
      <c r="AP30" s="486"/>
      <c r="AQ30" s="486"/>
      <c r="AR30" s="486"/>
      <c r="AS30" s="486"/>
      <c r="AT30" s="486"/>
      <c r="AU30" s="486"/>
      <c r="AV30" s="486"/>
      <c r="AW30" s="486"/>
      <c r="AX30" s="486"/>
      <c r="AY30" s="486"/>
      <c r="AZ30" s="514">
        <f>AZ13+AZ17+AZ21+AZ25+AZ29</f>
        <v>952317</v>
      </c>
      <c r="BA30" s="515"/>
      <c r="BB30" s="515"/>
      <c r="BC30" s="515"/>
      <c r="BD30" s="515"/>
      <c r="BE30" s="515"/>
      <c r="BF30" s="515"/>
      <c r="BG30" s="515"/>
      <c r="BH30" s="515"/>
      <c r="BI30" s="490" t="s">
        <v>64</v>
      </c>
      <c r="BJ30" s="490"/>
      <c r="BK30" s="490"/>
      <c r="BL30" s="490"/>
      <c r="BM30" s="490"/>
      <c r="BN30" s="490"/>
      <c r="BO30" s="490"/>
      <c r="BP30" s="490"/>
      <c r="BQ30" s="490" t="s">
        <v>64</v>
      </c>
      <c r="BR30" s="490"/>
      <c r="BS30" s="490"/>
      <c r="BT30" s="490"/>
      <c r="BU30" s="490"/>
      <c r="BV30" s="490"/>
      <c r="BW30" s="490"/>
      <c r="BX30" s="484"/>
      <c r="BY30" s="484"/>
      <c r="BZ30" s="484"/>
      <c r="CA30" s="484"/>
      <c r="CB30" s="484"/>
      <c r="CC30" s="484"/>
      <c r="CD30" s="484"/>
      <c r="CE30" s="484"/>
      <c r="CF30" s="484"/>
      <c r="CG30" s="490" t="s">
        <v>64</v>
      </c>
      <c r="CH30" s="490"/>
      <c r="CI30" s="490"/>
      <c r="CJ30" s="490"/>
      <c r="CK30" s="490"/>
      <c r="CL30" s="490"/>
      <c r="CM30" s="490"/>
      <c r="CN30" s="490"/>
      <c r="CO30" s="490" t="s">
        <v>64</v>
      </c>
      <c r="CP30" s="490"/>
      <c r="CQ30" s="490"/>
      <c r="CR30" s="490"/>
      <c r="CS30" s="490"/>
      <c r="CT30" s="490"/>
      <c r="CU30" s="490"/>
      <c r="CV30" s="484"/>
      <c r="CW30" s="484"/>
      <c r="CX30" s="484"/>
      <c r="CY30" s="484"/>
      <c r="CZ30" s="484"/>
      <c r="DA30" s="484"/>
      <c r="DB30" s="484"/>
      <c r="DC30" s="484"/>
      <c r="DD30" s="484"/>
      <c r="DE30" s="490" t="s">
        <v>64</v>
      </c>
      <c r="DF30" s="490"/>
      <c r="DG30" s="490"/>
      <c r="DH30" s="490"/>
      <c r="DI30" s="490"/>
      <c r="DJ30" s="490"/>
      <c r="DK30" s="490"/>
      <c r="DL30" s="490"/>
      <c r="DM30" s="490" t="s">
        <v>64</v>
      </c>
      <c r="DN30" s="490"/>
      <c r="DO30" s="490"/>
      <c r="DP30" s="490"/>
      <c r="DQ30" s="490"/>
      <c r="DR30" s="490"/>
      <c r="DS30" s="490"/>
    </row>
    <row r="31" spans="1:123" ht="79.5" customHeight="1">
      <c r="A31" s="513" t="s">
        <v>85</v>
      </c>
      <c r="B31" s="513"/>
      <c r="C31" s="513"/>
      <c r="D31" s="513"/>
      <c r="E31" s="513"/>
      <c r="F31" s="513"/>
      <c r="G31" s="513"/>
      <c r="H31" s="513"/>
      <c r="I31" s="513"/>
      <c r="J31" s="513"/>
      <c r="K31" s="513"/>
      <c r="L31" s="513"/>
      <c r="M31" s="513"/>
      <c r="N31" s="513"/>
      <c r="O31" s="513"/>
      <c r="P31" s="513"/>
      <c r="Q31" s="513"/>
      <c r="R31" s="513"/>
      <c r="S31" s="513"/>
      <c r="T31" s="513"/>
      <c r="U31" s="513"/>
      <c r="V31" s="513"/>
      <c r="W31" s="513"/>
      <c r="X31" s="513"/>
      <c r="Y31" s="513"/>
      <c r="Z31" s="513"/>
      <c r="AA31" s="513"/>
      <c r="AB31" s="513"/>
      <c r="AC31" s="513"/>
      <c r="AD31" s="513"/>
      <c r="AE31" s="513"/>
      <c r="AF31" s="513"/>
      <c r="AG31" s="513"/>
      <c r="AH31" s="513"/>
      <c r="AI31" s="513"/>
      <c r="AJ31" s="513"/>
      <c r="AK31" s="513"/>
      <c r="AL31" s="513"/>
      <c r="AM31" s="513"/>
      <c r="AN31" s="513"/>
      <c r="AO31" s="513"/>
      <c r="AP31" s="513"/>
      <c r="AQ31" s="513"/>
      <c r="AR31" s="513"/>
      <c r="AS31" s="513"/>
      <c r="AT31" s="513"/>
      <c r="AU31" s="513"/>
      <c r="AV31" s="513"/>
      <c r="AW31" s="513"/>
      <c r="AX31" s="513"/>
      <c r="AY31" s="513"/>
      <c r="AZ31" s="513"/>
      <c r="BA31" s="513"/>
      <c r="BB31" s="513"/>
      <c r="BC31" s="513"/>
      <c r="BD31" s="513"/>
      <c r="BE31" s="513"/>
      <c r="BF31" s="513"/>
      <c r="BG31" s="513"/>
      <c r="BH31" s="513"/>
      <c r="BI31" s="513"/>
      <c r="BJ31" s="513"/>
      <c r="BK31" s="513"/>
      <c r="BL31" s="513"/>
      <c r="BM31" s="513"/>
      <c r="BN31" s="513"/>
      <c r="BO31" s="513"/>
      <c r="BP31" s="513"/>
      <c r="BQ31" s="513"/>
      <c r="BR31" s="513"/>
      <c r="BS31" s="513"/>
      <c r="BT31" s="513"/>
      <c r="BU31" s="513"/>
      <c r="BV31" s="513"/>
      <c r="BW31" s="513"/>
      <c r="BX31" s="513"/>
      <c r="BY31" s="513"/>
      <c r="BZ31" s="513"/>
      <c r="CA31" s="513"/>
      <c r="CB31" s="513"/>
      <c r="CC31" s="513"/>
      <c r="CD31" s="513"/>
      <c r="CE31" s="513"/>
      <c r="CF31" s="513"/>
      <c r="CG31" s="513"/>
      <c r="CH31" s="513"/>
      <c r="CI31" s="513"/>
      <c r="CJ31" s="513"/>
      <c r="CK31" s="513"/>
      <c r="CL31" s="513"/>
      <c r="CM31" s="513"/>
      <c r="CN31" s="513"/>
      <c r="CO31" s="513"/>
      <c r="CP31" s="513"/>
      <c r="CQ31" s="513"/>
      <c r="CR31" s="513"/>
      <c r="CS31" s="513"/>
      <c r="CT31" s="513"/>
      <c r="CU31" s="513"/>
      <c r="CV31" s="513"/>
      <c r="CW31" s="513"/>
      <c r="CX31" s="513"/>
      <c r="CY31" s="513"/>
      <c r="CZ31" s="513"/>
      <c r="DA31" s="513"/>
      <c r="DB31" s="513"/>
      <c r="DC31" s="513"/>
      <c r="DD31" s="513"/>
      <c r="DE31" s="513"/>
      <c r="DF31" s="513"/>
      <c r="DG31" s="513"/>
      <c r="DH31" s="513"/>
      <c r="DI31" s="513"/>
      <c r="DJ31" s="513"/>
      <c r="DK31" s="513"/>
      <c r="DL31" s="513"/>
      <c r="DM31" s="513"/>
      <c r="DN31" s="513"/>
      <c r="DO31" s="513"/>
      <c r="DP31" s="513"/>
      <c r="DQ31" s="513"/>
      <c r="DR31" s="513"/>
      <c r="DS31" s="513"/>
    </row>
    <row r="32" spans="1:123" s="339" customFormat="1" ht="6.75" customHeight="1"/>
    <row r="33" spans="1:123" s="339" customFormat="1" ht="12.75">
      <c r="A33" s="457" t="s">
        <v>70</v>
      </c>
      <c r="B33" s="457"/>
      <c r="C33" s="457"/>
      <c r="D33" s="457"/>
      <c r="E33" s="457"/>
      <c r="F33" s="457"/>
      <c r="G33" s="457"/>
      <c r="H33" s="457"/>
      <c r="I33" s="457"/>
      <c r="J33" s="457"/>
      <c r="K33" s="457"/>
      <c r="L33" s="457"/>
      <c r="M33" s="457"/>
      <c r="N33" s="458"/>
      <c r="O33" s="456" t="s">
        <v>36</v>
      </c>
      <c r="P33" s="457"/>
      <c r="Q33" s="457"/>
      <c r="R33" s="457"/>
      <c r="S33" s="458"/>
      <c r="T33" s="454" t="s">
        <v>35</v>
      </c>
      <c r="U33" s="454"/>
      <c r="V33" s="454"/>
      <c r="W33" s="454"/>
      <c r="X33" s="454"/>
      <c r="Y33" s="454"/>
      <c r="Z33" s="454"/>
      <c r="AA33" s="454"/>
      <c r="AB33" s="454"/>
      <c r="AC33" s="454"/>
      <c r="AD33" s="454"/>
      <c r="AE33" s="454"/>
      <c r="AF33" s="454"/>
      <c r="AG33" s="454"/>
      <c r="AH33" s="454"/>
      <c r="AI33" s="454"/>
      <c r="AJ33" s="454"/>
      <c r="AK33" s="454"/>
      <c r="AL33" s="454"/>
      <c r="AM33" s="454"/>
      <c r="AN33" s="454"/>
      <c r="AO33" s="454"/>
      <c r="AP33" s="454"/>
      <c r="AQ33" s="455"/>
      <c r="AR33" s="456" t="s">
        <v>36</v>
      </c>
      <c r="AS33" s="457"/>
      <c r="AT33" s="457"/>
      <c r="AU33" s="457"/>
      <c r="AV33" s="457"/>
      <c r="AW33" s="457"/>
      <c r="AX33" s="457"/>
      <c r="AY33" s="458"/>
      <c r="AZ33" s="459" t="s">
        <v>559</v>
      </c>
      <c r="BA33" s="460"/>
      <c r="BB33" s="460"/>
      <c r="BC33" s="460"/>
      <c r="BD33" s="460"/>
      <c r="BE33" s="460"/>
      <c r="BF33" s="460"/>
      <c r="BG33" s="460"/>
      <c r="BH33" s="460"/>
      <c r="BI33" s="460"/>
      <c r="BJ33" s="460"/>
      <c r="BK33" s="460"/>
      <c r="BL33" s="460"/>
      <c r="BM33" s="460"/>
      <c r="BN33" s="460"/>
      <c r="BO33" s="460"/>
      <c r="BP33" s="460"/>
      <c r="BQ33" s="460"/>
      <c r="BR33" s="460"/>
      <c r="BS33" s="460"/>
      <c r="BT33" s="460"/>
      <c r="BU33" s="460"/>
      <c r="BV33" s="460"/>
      <c r="BW33" s="460"/>
      <c r="BX33" s="460"/>
      <c r="BY33" s="460"/>
      <c r="BZ33" s="460"/>
      <c r="CA33" s="460"/>
      <c r="CB33" s="460"/>
      <c r="CC33" s="460"/>
      <c r="CD33" s="460"/>
      <c r="CE33" s="460"/>
      <c r="CF33" s="460"/>
      <c r="CG33" s="460"/>
      <c r="CH33" s="460"/>
      <c r="CI33" s="460"/>
      <c r="CJ33" s="460"/>
      <c r="CK33" s="460"/>
      <c r="CL33" s="460"/>
      <c r="CM33" s="460"/>
      <c r="CN33" s="460"/>
      <c r="CO33" s="460"/>
      <c r="CP33" s="460"/>
      <c r="CQ33" s="460"/>
      <c r="CR33" s="460"/>
      <c r="CS33" s="460"/>
      <c r="CT33" s="460"/>
      <c r="CU33" s="460"/>
      <c r="CV33" s="454"/>
      <c r="CW33" s="454"/>
      <c r="CX33" s="454"/>
      <c r="CY33" s="454"/>
      <c r="CZ33" s="454"/>
      <c r="DA33" s="454"/>
      <c r="DB33" s="454"/>
      <c r="DC33" s="454"/>
      <c r="DD33" s="454"/>
      <c r="DE33" s="454"/>
      <c r="DF33" s="454"/>
      <c r="DG33" s="454"/>
      <c r="DH33" s="454"/>
      <c r="DI33" s="454"/>
      <c r="DJ33" s="454"/>
      <c r="DK33" s="454"/>
      <c r="DL33" s="454"/>
      <c r="DM33" s="454"/>
      <c r="DN33" s="454"/>
      <c r="DO33" s="454"/>
      <c r="DP33" s="454"/>
      <c r="DQ33" s="454"/>
      <c r="DR33" s="454"/>
      <c r="DS33" s="455"/>
    </row>
    <row r="34" spans="1:123" s="339" customFormat="1" ht="12.75">
      <c r="A34" s="451" t="s">
        <v>42</v>
      </c>
      <c r="B34" s="451"/>
      <c r="C34" s="451"/>
      <c r="D34" s="451"/>
      <c r="E34" s="451"/>
      <c r="F34" s="451"/>
      <c r="G34" s="451"/>
      <c r="H34" s="451"/>
      <c r="I34" s="451"/>
      <c r="J34" s="451"/>
      <c r="K34" s="451"/>
      <c r="L34" s="451"/>
      <c r="M34" s="451"/>
      <c r="N34" s="478"/>
      <c r="O34" s="477" t="s">
        <v>71</v>
      </c>
      <c r="P34" s="451"/>
      <c r="Q34" s="451"/>
      <c r="R34" s="451"/>
      <c r="S34" s="478"/>
      <c r="T34" s="471" t="s">
        <v>38</v>
      </c>
      <c r="U34" s="471"/>
      <c r="V34" s="471"/>
      <c r="W34" s="471"/>
      <c r="X34" s="471"/>
      <c r="Y34" s="471"/>
      <c r="Z34" s="471"/>
      <c r="AA34" s="471"/>
      <c r="AB34" s="471"/>
      <c r="AC34" s="471"/>
      <c r="AD34" s="471"/>
      <c r="AE34" s="471"/>
      <c r="AF34" s="471"/>
      <c r="AG34" s="471"/>
      <c r="AH34" s="471"/>
      <c r="AI34" s="471"/>
      <c r="AJ34" s="471"/>
      <c r="AK34" s="471"/>
      <c r="AL34" s="471"/>
      <c r="AM34" s="471"/>
      <c r="AN34" s="471"/>
      <c r="AO34" s="471"/>
      <c r="AP34" s="471"/>
      <c r="AQ34" s="472"/>
      <c r="AR34" s="477" t="s">
        <v>72</v>
      </c>
      <c r="AS34" s="451"/>
      <c r="AT34" s="451"/>
      <c r="AU34" s="451"/>
      <c r="AV34" s="451"/>
      <c r="AW34" s="451"/>
      <c r="AX34" s="451"/>
      <c r="AY34" s="478"/>
      <c r="AZ34" s="352"/>
      <c r="BA34" s="353"/>
      <c r="BB34" s="353"/>
      <c r="BC34" s="353"/>
      <c r="BD34" s="353"/>
      <c r="BE34" s="353"/>
      <c r="BF34" s="353"/>
      <c r="BG34" s="353"/>
      <c r="BH34" s="353"/>
      <c r="BI34" s="353"/>
      <c r="BJ34" s="353"/>
      <c r="BK34" s="354" t="s">
        <v>40</v>
      </c>
      <c r="BL34" s="479" t="s">
        <v>9</v>
      </c>
      <c r="BM34" s="479"/>
      <c r="BN34" s="479"/>
      <c r="BO34" s="355" t="s">
        <v>41</v>
      </c>
      <c r="BP34" s="353"/>
      <c r="BQ34" s="353"/>
      <c r="BR34" s="353"/>
      <c r="BS34" s="353"/>
      <c r="BT34" s="353"/>
      <c r="BU34" s="353"/>
      <c r="BV34" s="353"/>
      <c r="BW34" s="356"/>
      <c r="BX34" s="352"/>
      <c r="BY34" s="353"/>
      <c r="BZ34" s="353"/>
      <c r="CA34" s="353"/>
      <c r="CB34" s="353"/>
      <c r="CC34" s="353"/>
      <c r="CD34" s="353"/>
      <c r="CE34" s="353"/>
      <c r="CF34" s="353"/>
      <c r="CG34" s="353"/>
      <c r="CH34" s="353"/>
      <c r="CI34" s="354" t="s">
        <v>40</v>
      </c>
      <c r="CJ34" s="479" t="s">
        <v>14</v>
      </c>
      <c r="CK34" s="479"/>
      <c r="CL34" s="479"/>
      <c r="CM34" s="355" t="s">
        <v>41</v>
      </c>
      <c r="CN34" s="353"/>
      <c r="CO34" s="353"/>
      <c r="CP34" s="353"/>
      <c r="CQ34" s="353"/>
      <c r="CR34" s="353"/>
      <c r="CS34" s="353"/>
      <c r="CT34" s="353"/>
      <c r="CU34" s="356"/>
      <c r="CV34" s="353"/>
      <c r="CW34" s="353"/>
      <c r="CX34" s="353"/>
      <c r="CY34" s="353"/>
      <c r="CZ34" s="353"/>
      <c r="DA34" s="353"/>
      <c r="DB34" s="353"/>
      <c r="DC34" s="353"/>
      <c r="DD34" s="353"/>
      <c r="DE34" s="353"/>
      <c r="DF34" s="353"/>
      <c r="DG34" s="354" t="s">
        <v>40</v>
      </c>
      <c r="DH34" s="479" t="s">
        <v>16</v>
      </c>
      <c r="DI34" s="479"/>
      <c r="DJ34" s="479"/>
      <c r="DK34" s="355" t="s">
        <v>41</v>
      </c>
      <c r="DL34" s="353"/>
      <c r="DM34" s="353"/>
      <c r="DN34" s="353"/>
      <c r="DO34" s="353"/>
      <c r="DP34" s="353"/>
      <c r="DQ34" s="353"/>
      <c r="DR34" s="353"/>
      <c r="DS34" s="356"/>
    </row>
    <row r="35" spans="1:123" s="339" customFormat="1" ht="12.75" customHeight="1">
      <c r="A35" s="451"/>
      <c r="B35" s="451"/>
      <c r="C35" s="451"/>
      <c r="D35" s="451"/>
      <c r="E35" s="451"/>
      <c r="F35" s="451"/>
      <c r="G35" s="451"/>
      <c r="H35" s="451"/>
      <c r="I35" s="451"/>
      <c r="J35" s="451"/>
      <c r="K35" s="451"/>
      <c r="L35" s="451"/>
      <c r="M35" s="451"/>
      <c r="N35" s="478"/>
      <c r="O35" s="477"/>
      <c r="P35" s="451"/>
      <c r="Q35" s="451"/>
      <c r="R35" s="451"/>
      <c r="S35" s="478"/>
      <c r="T35" s="480"/>
      <c r="U35" s="480"/>
      <c r="V35" s="480"/>
      <c r="W35" s="480"/>
      <c r="X35" s="480"/>
      <c r="Y35" s="480"/>
      <c r="Z35" s="480"/>
      <c r="AA35" s="480"/>
      <c r="AB35" s="480"/>
      <c r="AC35" s="480"/>
      <c r="AD35" s="480"/>
      <c r="AE35" s="480"/>
      <c r="AF35" s="480"/>
      <c r="AG35" s="480"/>
      <c r="AH35" s="480"/>
      <c r="AI35" s="480"/>
      <c r="AJ35" s="480"/>
      <c r="AK35" s="480"/>
      <c r="AL35" s="480"/>
      <c r="AM35" s="480"/>
      <c r="AN35" s="480"/>
      <c r="AO35" s="480"/>
      <c r="AP35" s="480"/>
      <c r="AQ35" s="481"/>
      <c r="AR35" s="477" t="s">
        <v>73</v>
      </c>
      <c r="AS35" s="451"/>
      <c r="AT35" s="451"/>
      <c r="AU35" s="451"/>
      <c r="AV35" s="451"/>
      <c r="AW35" s="451"/>
      <c r="AX35" s="451"/>
      <c r="AY35" s="478"/>
      <c r="AZ35" s="482" t="s">
        <v>43</v>
      </c>
      <c r="BA35" s="480"/>
      <c r="BB35" s="480"/>
      <c r="BC35" s="480"/>
      <c r="BD35" s="480"/>
      <c r="BE35" s="480"/>
      <c r="BF35" s="480"/>
      <c r="BG35" s="480"/>
      <c r="BH35" s="480"/>
      <c r="BI35" s="480"/>
      <c r="BJ35" s="480"/>
      <c r="BK35" s="480"/>
      <c r="BL35" s="480"/>
      <c r="BM35" s="480"/>
      <c r="BN35" s="480"/>
      <c r="BO35" s="480"/>
      <c r="BP35" s="480"/>
      <c r="BQ35" s="480"/>
      <c r="BR35" s="480"/>
      <c r="BS35" s="480"/>
      <c r="BT35" s="480"/>
      <c r="BU35" s="480"/>
      <c r="BV35" s="480"/>
      <c r="BW35" s="481"/>
      <c r="BX35" s="482" t="s">
        <v>44</v>
      </c>
      <c r="BY35" s="480"/>
      <c r="BZ35" s="480"/>
      <c r="CA35" s="480"/>
      <c r="CB35" s="480"/>
      <c r="CC35" s="480"/>
      <c r="CD35" s="480"/>
      <c r="CE35" s="480"/>
      <c r="CF35" s="480"/>
      <c r="CG35" s="480"/>
      <c r="CH35" s="480"/>
      <c r="CI35" s="480"/>
      <c r="CJ35" s="480"/>
      <c r="CK35" s="480"/>
      <c r="CL35" s="480"/>
      <c r="CM35" s="480"/>
      <c r="CN35" s="480"/>
      <c r="CO35" s="480"/>
      <c r="CP35" s="480"/>
      <c r="CQ35" s="480"/>
      <c r="CR35" s="480"/>
      <c r="CS35" s="480"/>
      <c r="CT35" s="480"/>
      <c r="CU35" s="481"/>
      <c r="CV35" s="480" t="s">
        <v>45</v>
      </c>
      <c r="CW35" s="480"/>
      <c r="CX35" s="480"/>
      <c r="CY35" s="480"/>
      <c r="CZ35" s="480"/>
      <c r="DA35" s="480"/>
      <c r="DB35" s="480"/>
      <c r="DC35" s="480"/>
      <c r="DD35" s="480"/>
      <c r="DE35" s="480"/>
      <c r="DF35" s="480"/>
      <c r="DG35" s="480"/>
      <c r="DH35" s="480"/>
      <c r="DI35" s="480"/>
      <c r="DJ35" s="480"/>
      <c r="DK35" s="480"/>
      <c r="DL35" s="480"/>
      <c r="DM35" s="471"/>
      <c r="DN35" s="471"/>
      <c r="DO35" s="471"/>
      <c r="DP35" s="471"/>
      <c r="DQ35" s="471"/>
      <c r="DR35" s="471"/>
      <c r="DS35" s="472"/>
    </row>
    <row r="36" spans="1:123" s="339" customFormat="1" ht="12.75" customHeight="1">
      <c r="A36" s="451"/>
      <c r="B36" s="451"/>
      <c r="C36" s="451"/>
      <c r="D36" s="451"/>
      <c r="E36" s="451"/>
      <c r="F36" s="451"/>
      <c r="G36" s="451"/>
      <c r="H36" s="451"/>
      <c r="I36" s="451"/>
      <c r="J36" s="451"/>
      <c r="K36" s="451"/>
      <c r="L36" s="451"/>
      <c r="M36" s="451"/>
      <c r="N36" s="478"/>
      <c r="O36" s="477"/>
      <c r="P36" s="451"/>
      <c r="Q36" s="451"/>
      <c r="R36" s="451"/>
      <c r="S36" s="478"/>
      <c r="T36" s="454" t="s">
        <v>46</v>
      </c>
      <c r="U36" s="454"/>
      <c r="V36" s="454"/>
      <c r="W36" s="454"/>
      <c r="X36" s="454"/>
      <c r="Y36" s="454"/>
      <c r="Z36" s="469" t="s">
        <v>47</v>
      </c>
      <c r="AA36" s="454"/>
      <c r="AB36" s="454"/>
      <c r="AC36" s="454"/>
      <c r="AD36" s="454"/>
      <c r="AE36" s="455"/>
      <c r="AF36" s="469" t="s">
        <v>48</v>
      </c>
      <c r="AG36" s="454"/>
      <c r="AH36" s="454"/>
      <c r="AI36" s="454"/>
      <c r="AJ36" s="454"/>
      <c r="AK36" s="455"/>
      <c r="AL36" s="469" t="s">
        <v>49</v>
      </c>
      <c r="AM36" s="454"/>
      <c r="AN36" s="454"/>
      <c r="AO36" s="454"/>
      <c r="AP36" s="454"/>
      <c r="AQ36" s="455"/>
      <c r="AR36" s="477" t="s">
        <v>42</v>
      </c>
      <c r="AS36" s="451"/>
      <c r="AT36" s="451"/>
      <c r="AU36" s="451"/>
      <c r="AV36" s="451"/>
      <c r="AW36" s="451"/>
      <c r="AX36" s="451"/>
      <c r="AY36" s="478"/>
      <c r="AZ36" s="469" t="s">
        <v>50</v>
      </c>
      <c r="BA36" s="454"/>
      <c r="BB36" s="454"/>
      <c r="BC36" s="454"/>
      <c r="BD36" s="454"/>
      <c r="BE36" s="454"/>
      <c r="BF36" s="454"/>
      <c r="BG36" s="454"/>
      <c r="BH36" s="455"/>
      <c r="BI36" s="469" t="s">
        <v>51</v>
      </c>
      <c r="BJ36" s="454"/>
      <c r="BK36" s="454"/>
      <c r="BL36" s="454"/>
      <c r="BM36" s="454"/>
      <c r="BN36" s="454"/>
      <c r="BO36" s="454"/>
      <c r="BP36" s="455"/>
      <c r="BQ36" s="469" t="s">
        <v>74</v>
      </c>
      <c r="BR36" s="454"/>
      <c r="BS36" s="454"/>
      <c r="BT36" s="454"/>
      <c r="BU36" s="454"/>
      <c r="BV36" s="454"/>
      <c r="BW36" s="455"/>
      <c r="BX36" s="469" t="s">
        <v>50</v>
      </c>
      <c r="BY36" s="454"/>
      <c r="BZ36" s="454"/>
      <c r="CA36" s="454"/>
      <c r="CB36" s="454"/>
      <c r="CC36" s="454"/>
      <c r="CD36" s="454"/>
      <c r="CE36" s="454"/>
      <c r="CF36" s="455"/>
      <c r="CG36" s="469" t="s">
        <v>51</v>
      </c>
      <c r="CH36" s="454"/>
      <c r="CI36" s="454"/>
      <c r="CJ36" s="454"/>
      <c r="CK36" s="454"/>
      <c r="CL36" s="454"/>
      <c r="CM36" s="454"/>
      <c r="CN36" s="455"/>
      <c r="CO36" s="469" t="s">
        <v>74</v>
      </c>
      <c r="CP36" s="454"/>
      <c r="CQ36" s="454"/>
      <c r="CR36" s="454"/>
      <c r="CS36" s="454"/>
      <c r="CT36" s="454"/>
      <c r="CU36" s="455"/>
      <c r="CV36" s="469" t="s">
        <v>50</v>
      </c>
      <c r="CW36" s="454"/>
      <c r="CX36" s="454"/>
      <c r="CY36" s="454"/>
      <c r="CZ36" s="454"/>
      <c r="DA36" s="454"/>
      <c r="DB36" s="454"/>
      <c r="DC36" s="454"/>
      <c r="DD36" s="455"/>
      <c r="DE36" s="469" t="s">
        <v>51</v>
      </c>
      <c r="DF36" s="454"/>
      <c r="DG36" s="454"/>
      <c r="DH36" s="454"/>
      <c r="DI36" s="454"/>
      <c r="DJ36" s="454"/>
      <c r="DK36" s="454"/>
      <c r="DL36" s="455"/>
      <c r="DM36" s="454" t="s">
        <v>74</v>
      </c>
      <c r="DN36" s="454"/>
      <c r="DO36" s="454"/>
      <c r="DP36" s="454"/>
      <c r="DQ36" s="454"/>
      <c r="DR36" s="454"/>
      <c r="DS36" s="455"/>
    </row>
    <row r="37" spans="1:123" s="339" customFormat="1" ht="12.75">
      <c r="A37" s="451"/>
      <c r="B37" s="451"/>
      <c r="C37" s="451"/>
      <c r="D37" s="451"/>
      <c r="E37" s="451"/>
      <c r="F37" s="451"/>
      <c r="G37" s="451"/>
      <c r="H37" s="451"/>
      <c r="I37" s="451"/>
      <c r="J37" s="451"/>
      <c r="K37" s="451"/>
      <c r="L37" s="451"/>
      <c r="M37" s="451"/>
      <c r="N37" s="478"/>
      <c r="O37" s="477"/>
      <c r="P37" s="451"/>
      <c r="Q37" s="451"/>
      <c r="R37" s="451"/>
      <c r="S37" s="478"/>
      <c r="T37" s="471"/>
      <c r="U37" s="471"/>
      <c r="V37" s="471"/>
      <c r="W37" s="471"/>
      <c r="X37" s="471"/>
      <c r="Y37" s="471"/>
      <c r="Z37" s="470" t="s">
        <v>53</v>
      </c>
      <c r="AA37" s="471"/>
      <c r="AB37" s="471"/>
      <c r="AC37" s="471"/>
      <c r="AD37" s="471"/>
      <c r="AE37" s="472"/>
      <c r="AF37" s="470" t="s">
        <v>54</v>
      </c>
      <c r="AG37" s="471"/>
      <c r="AH37" s="471"/>
      <c r="AI37" s="471"/>
      <c r="AJ37" s="471"/>
      <c r="AK37" s="472"/>
      <c r="AL37" s="470" t="s">
        <v>75</v>
      </c>
      <c r="AM37" s="471"/>
      <c r="AN37" s="471"/>
      <c r="AO37" s="471"/>
      <c r="AP37" s="471"/>
      <c r="AQ37" s="472"/>
      <c r="AR37" s="451"/>
      <c r="AS37" s="451"/>
      <c r="AT37" s="451"/>
      <c r="AU37" s="451"/>
      <c r="AV37" s="451"/>
      <c r="AW37" s="451"/>
      <c r="AX37" s="451"/>
      <c r="AY37" s="478"/>
      <c r="AZ37" s="470" t="s">
        <v>56</v>
      </c>
      <c r="BA37" s="471"/>
      <c r="BB37" s="471"/>
      <c r="BC37" s="471"/>
      <c r="BD37" s="471"/>
      <c r="BE37" s="471"/>
      <c r="BF37" s="471"/>
      <c r="BG37" s="471"/>
      <c r="BH37" s="472"/>
      <c r="BI37" s="470"/>
      <c r="BJ37" s="471"/>
      <c r="BK37" s="471"/>
      <c r="BL37" s="471"/>
      <c r="BM37" s="471"/>
      <c r="BN37" s="471"/>
      <c r="BO37" s="471"/>
      <c r="BP37" s="472"/>
      <c r="BQ37" s="470" t="s">
        <v>76</v>
      </c>
      <c r="BR37" s="471"/>
      <c r="BS37" s="471"/>
      <c r="BT37" s="471"/>
      <c r="BU37" s="471"/>
      <c r="BV37" s="471"/>
      <c r="BW37" s="472"/>
      <c r="BX37" s="470" t="s">
        <v>56</v>
      </c>
      <c r="BY37" s="471"/>
      <c r="BZ37" s="471"/>
      <c r="CA37" s="471"/>
      <c r="CB37" s="471"/>
      <c r="CC37" s="471"/>
      <c r="CD37" s="471"/>
      <c r="CE37" s="471"/>
      <c r="CF37" s="472"/>
      <c r="CG37" s="470"/>
      <c r="CH37" s="471"/>
      <c r="CI37" s="471"/>
      <c r="CJ37" s="471"/>
      <c r="CK37" s="471"/>
      <c r="CL37" s="471"/>
      <c r="CM37" s="471"/>
      <c r="CN37" s="472"/>
      <c r="CO37" s="470" t="s">
        <v>76</v>
      </c>
      <c r="CP37" s="471"/>
      <c r="CQ37" s="471"/>
      <c r="CR37" s="471"/>
      <c r="CS37" s="471"/>
      <c r="CT37" s="471"/>
      <c r="CU37" s="472"/>
      <c r="CV37" s="470" t="s">
        <v>56</v>
      </c>
      <c r="CW37" s="471"/>
      <c r="CX37" s="471"/>
      <c r="CY37" s="471"/>
      <c r="CZ37" s="471"/>
      <c r="DA37" s="471"/>
      <c r="DB37" s="471"/>
      <c r="DC37" s="471"/>
      <c r="DD37" s="472"/>
      <c r="DE37" s="470"/>
      <c r="DF37" s="471"/>
      <c r="DG37" s="471"/>
      <c r="DH37" s="471"/>
      <c r="DI37" s="471"/>
      <c r="DJ37" s="471"/>
      <c r="DK37" s="471"/>
      <c r="DL37" s="472"/>
      <c r="DM37" s="471" t="s">
        <v>76</v>
      </c>
      <c r="DN37" s="471"/>
      <c r="DO37" s="471"/>
      <c r="DP37" s="471"/>
      <c r="DQ37" s="471"/>
      <c r="DR37" s="471"/>
      <c r="DS37" s="472"/>
    </row>
    <row r="38" spans="1:123" s="339" customFormat="1" ht="12.75">
      <c r="A38" s="448"/>
      <c r="B38" s="448"/>
      <c r="C38" s="448"/>
      <c r="D38" s="448"/>
      <c r="E38" s="448"/>
      <c r="F38" s="448"/>
      <c r="G38" s="448"/>
      <c r="H38" s="448"/>
      <c r="I38" s="448"/>
      <c r="J38" s="448"/>
      <c r="K38" s="448"/>
      <c r="L38" s="448"/>
      <c r="M38" s="448"/>
      <c r="N38" s="511"/>
      <c r="O38" s="512"/>
      <c r="P38" s="448"/>
      <c r="Q38" s="448"/>
      <c r="R38" s="448"/>
      <c r="S38" s="511"/>
      <c r="T38" s="480"/>
      <c r="U38" s="480"/>
      <c r="V38" s="480"/>
      <c r="W38" s="480"/>
      <c r="X38" s="480"/>
      <c r="Y38" s="480"/>
      <c r="Z38" s="482"/>
      <c r="AA38" s="480"/>
      <c r="AB38" s="480"/>
      <c r="AC38" s="480"/>
      <c r="AD38" s="480"/>
      <c r="AE38" s="481"/>
      <c r="AF38" s="482"/>
      <c r="AG38" s="480"/>
      <c r="AH38" s="480"/>
      <c r="AI38" s="480"/>
      <c r="AJ38" s="480"/>
      <c r="AK38" s="481"/>
      <c r="AL38" s="482" t="s">
        <v>77</v>
      </c>
      <c r="AM38" s="480"/>
      <c r="AN38" s="480"/>
      <c r="AO38" s="480"/>
      <c r="AP38" s="480"/>
      <c r="AQ38" s="481"/>
      <c r="AR38" s="448"/>
      <c r="AS38" s="448"/>
      <c r="AT38" s="448"/>
      <c r="AU38" s="448"/>
      <c r="AV38" s="448"/>
      <c r="AW38" s="448"/>
      <c r="AX38" s="448"/>
      <c r="AY38" s="511"/>
      <c r="AZ38" s="482" t="s">
        <v>58</v>
      </c>
      <c r="BA38" s="480"/>
      <c r="BB38" s="480"/>
      <c r="BC38" s="480"/>
      <c r="BD38" s="480"/>
      <c r="BE38" s="480"/>
      <c r="BF38" s="480"/>
      <c r="BG38" s="480"/>
      <c r="BH38" s="481"/>
      <c r="BI38" s="482"/>
      <c r="BJ38" s="480"/>
      <c r="BK38" s="480"/>
      <c r="BL38" s="480"/>
      <c r="BM38" s="480"/>
      <c r="BN38" s="480"/>
      <c r="BO38" s="480"/>
      <c r="BP38" s="481"/>
      <c r="BQ38" s="470" t="s">
        <v>57</v>
      </c>
      <c r="BR38" s="471"/>
      <c r="BS38" s="471"/>
      <c r="BT38" s="471"/>
      <c r="BU38" s="471"/>
      <c r="BV38" s="471"/>
      <c r="BW38" s="472"/>
      <c r="BX38" s="482" t="s">
        <v>58</v>
      </c>
      <c r="BY38" s="480"/>
      <c r="BZ38" s="480"/>
      <c r="CA38" s="480"/>
      <c r="CB38" s="480"/>
      <c r="CC38" s="480"/>
      <c r="CD38" s="480"/>
      <c r="CE38" s="480"/>
      <c r="CF38" s="481"/>
      <c r="CG38" s="482"/>
      <c r="CH38" s="480"/>
      <c r="CI38" s="480"/>
      <c r="CJ38" s="480"/>
      <c r="CK38" s="480"/>
      <c r="CL38" s="480"/>
      <c r="CM38" s="480"/>
      <c r="CN38" s="481"/>
      <c r="CO38" s="470" t="s">
        <v>57</v>
      </c>
      <c r="CP38" s="471"/>
      <c r="CQ38" s="471"/>
      <c r="CR38" s="471"/>
      <c r="CS38" s="471"/>
      <c r="CT38" s="471"/>
      <c r="CU38" s="472"/>
      <c r="CV38" s="482" t="s">
        <v>58</v>
      </c>
      <c r="CW38" s="480"/>
      <c r="CX38" s="480"/>
      <c r="CY38" s="480"/>
      <c r="CZ38" s="480"/>
      <c r="DA38" s="480"/>
      <c r="DB38" s="480"/>
      <c r="DC38" s="480"/>
      <c r="DD38" s="481"/>
      <c r="DE38" s="482"/>
      <c r="DF38" s="480"/>
      <c r="DG38" s="480"/>
      <c r="DH38" s="480"/>
      <c r="DI38" s="480"/>
      <c r="DJ38" s="480"/>
      <c r="DK38" s="480"/>
      <c r="DL38" s="481"/>
      <c r="DM38" s="480" t="s">
        <v>57</v>
      </c>
      <c r="DN38" s="480"/>
      <c r="DO38" s="480"/>
      <c r="DP38" s="480"/>
      <c r="DQ38" s="480"/>
      <c r="DR38" s="480"/>
      <c r="DS38" s="481"/>
    </row>
    <row r="39" spans="1:123" s="339" customFormat="1" ht="12.75">
      <c r="A39" s="490">
        <v>1</v>
      </c>
      <c r="B39" s="490"/>
      <c r="C39" s="490"/>
      <c r="D39" s="490"/>
      <c r="E39" s="490"/>
      <c r="F39" s="490"/>
      <c r="G39" s="490"/>
      <c r="H39" s="490"/>
      <c r="I39" s="490"/>
      <c r="J39" s="490"/>
      <c r="K39" s="490"/>
      <c r="L39" s="490"/>
      <c r="M39" s="490"/>
      <c r="N39" s="490"/>
      <c r="O39" s="490">
        <v>2</v>
      </c>
      <c r="P39" s="490"/>
      <c r="Q39" s="490"/>
      <c r="R39" s="490"/>
      <c r="S39" s="490"/>
      <c r="T39" s="483">
        <v>3</v>
      </c>
      <c r="U39" s="483"/>
      <c r="V39" s="483"/>
      <c r="W39" s="483"/>
      <c r="X39" s="483"/>
      <c r="Y39" s="483"/>
      <c r="Z39" s="483">
        <v>4</v>
      </c>
      <c r="AA39" s="483"/>
      <c r="AB39" s="483"/>
      <c r="AC39" s="483"/>
      <c r="AD39" s="483"/>
      <c r="AE39" s="483"/>
      <c r="AF39" s="483">
        <v>5</v>
      </c>
      <c r="AG39" s="483"/>
      <c r="AH39" s="483"/>
      <c r="AI39" s="483"/>
      <c r="AJ39" s="483"/>
      <c r="AK39" s="483"/>
      <c r="AL39" s="483">
        <v>6</v>
      </c>
      <c r="AM39" s="483"/>
      <c r="AN39" s="483"/>
      <c r="AO39" s="483"/>
      <c r="AP39" s="483"/>
      <c r="AQ39" s="483"/>
      <c r="AR39" s="483">
        <v>7</v>
      </c>
      <c r="AS39" s="483"/>
      <c r="AT39" s="483"/>
      <c r="AU39" s="483"/>
      <c r="AV39" s="483"/>
      <c r="AW39" s="483"/>
      <c r="AX39" s="483"/>
      <c r="AY39" s="483"/>
      <c r="AZ39" s="483">
        <v>8</v>
      </c>
      <c r="BA39" s="483"/>
      <c r="BB39" s="483"/>
      <c r="BC39" s="483"/>
      <c r="BD39" s="483"/>
      <c r="BE39" s="483"/>
      <c r="BF39" s="483"/>
      <c r="BG39" s="483"/>
      <c r="BH39" s="483"/>
      <c r="BI39" s="483">
        <v>9</v>
      </c>
      <c r="BJ39" s="483"/>
      <c r="BK39" s="483"/>
      <c r="BL39" s="483"/>
      <c r="BM39" s="483"/>
      <c r="BN39" s="483"/>
      <c r="BO39" s="483"/>
      <c r="BP39" s="483"/>
      <c r="BQ39" s="483">
        <v>10</v>
      </c>
      <c r="BR39" s="483"/>
      <c r="BS39" s="483"/>
      <c r="BT39" s="483"/>
      <c r="BU39" s="483"/>
      <c r="BV39" s="483"/>
      <c r="BW39" s="483"/>
      <c r="BX39" s="483">
        <v>11</v>
      </c>
      <c r="BY39" s="483"/>
      <c r="BZ39" s="483"/>
      <c r="CA39" s="483"/>
      <c r="CB39" s="483"/>
      <c r="CC39" s="483"/>
      <c r="CD39" s="483"/>
      <c r="CE39" s="483"/>
      <c r="CF39" s="483"/>
      <c r="CG39" s="483">
        <v>12</v>
      </c>
      <c r="CH39" s="483"/>
      <c r="CI39" s="483"/>
      <c r="CJ39" s="483"/>
      <c r="CK39" s="483"/>
      <c r="CL39" s="483"/>
      <c r="CM39" s="483"/>
      <c r="CN39" s="483"/>
      <c r="CO39" s="483">
        <v>13</v>
      </c>
      <c r="CP39" s="483"/>
      <c r="CQ39" s="483"/>
      <c r="CR39" s="483"/>
      <c r="CS39" s="483"/>
      <c r="CT39" s="483"/>
      <c r="CU39" s="483"/>
      <c r="CV39" s="483">
        <v>14</v>
      </c>
      <c r="CW39" s="483"/>
      <c r="CX39" s="483"/>
      <c r="CY39" s="483"/>
      <c r="CZ39" s="483"/>
      <c r="DA39" s="483"/>
      <c r="DB39" s="483"/>
      <c r="DC39" s="483"/>
      <c r="DD39" s="483"/>
      <c r="DE39" s="483">
        <v>15</v>
      </c>
      <c r="DF39" s="483"/>
      <c r="DG39" s="483"/>
      <c r="DH39" s="483"/>
      <c r="DI39" s="483"/>
      <c r="DJ39" s="483"/>
      <c r="DK39" s="483"/>
      <c r="DL39" s="483"/>
      <c r="DM39" s="483">
        <v>16</v>
      </c>
      <c r="DN39" s="483"/>
      <c r="DO39" s="483"/>
      <c r="DP39" s="483"/>
      <c r="DQ39" s="483"/>
      <c r="DR39" s="483"/>
      <c r="DS39" s="483"/>
    </row>
    <row r="40" spans="1:123" s="339" customFormat="1" ht="12.75">
      <c r="A40" s="490"/>
      <c r="B40" s="490"/>
      <c r="C40" s="490"/>
      <c r="D40" s="490"/>
      <c r="E40" s="490"/>
      <c r="F40" s="490"/>
      <c r="G40" s="490"/>
      <c r="H40" s="490"/>
      <c r="I40" s="490"/>
      <c r="J40" s="490"/>
      <c r="K40" s="490"/>
      <c r="L40" s="490"/>
      <c r="M40" s="490"/>
      <c r="N40" s="490"/>
      <c r="O40" s="490"/>
      <c r="P40" s="490"/>
      <c r="Q40" s="490"/>
      <c r="R40" s="490"/>
      <c r="S40" s="490"/>
      <c r="T40" s="487"/>
      <c r="U40" s="487"/>
      <c r="V40" s="487"/>
      <c r="W40" s="487"/>
      <c r="X40" s="487"/>
      <c r="Y40" s="487"/>
      <c r="Z40" s="487"/>
      <c r="AA40" s="487"/>
      <c r="AB40" s="487"/>
      <c r="AC40" s="487"/>
      <c r="AD40" s="487"/>
      <c r="AE40" s="487"/>
      <c r="AF40" s="487"/>
      <c r="AG40" s="487"/>
      <c r="AH40" s="487"/>
      <c r="AI40" s="487"/>
      <c r="AJ40" s="487"/>
      <c r="AK40" s="487"/>
      <c r="AL40" s="487"/>
      <c r="AM40" s="487"/>
      <c r="AN40" s="487"/>
      <c r="AO40" s="487"/>
      <c r="AP40" s="487"/>
      <c r="AQ40" s="487"/>
      <c r="AR40" s="487"/>
      <c r="AS40" s="487"/>
      <c r="AT40" s="487"/>
      <c r="AU40" s="487"/>
      <c r="AV40" s="487"/>
      <c r="AW40" s="487"/>
      <c r="AX40" s="487"/>
      <c r="AY40" s="487"/>
      <c r="AZ40" s="484"/>
      <c r="BA40" s="484"/>
      <c r="BB40" s="484"/>
      <c r="BC40" s="484"/>
      <c r="BD40" s="484"/>
      <c r="BE40" s="484"/>
      <c r="BF40" s="484"/>
      <c r="BG40" s="484"/>
      <c r="BH40" s="484"/>
      <c r="BI40" s="484"/>
      <c r="BJ40" s="484"/>
      <c r="BK40" s="484"/>
      <c r="BL40" s="484"/>
      <c r="BM40" s="484"/>
      <c r="BN40" s="484"/>
      <c r="BO40" s="484"/>
      <c r="BP40" s="484"/>
      <c r="BQ40" s="484"/>
      <c r="BR40" s="484"/>
      <c r="BS40" s="484"/>
      <c r="BT40" s="484"/>
      <c r="BU40" s="484"/>
      <c r="BV40" s="484"/>
      <c r="BW40" s="484"/>
      <c r="BX40" s="484"/>
      <c r="BY40" s="484"/>
      <c r="BZ40" s="484"/>
      <c r="CA40" s="484"/>
      <c r="CB40" s="484"/>
      <c r="CC40" s="484"/>
      <c r="CD40" s="484"/>
      <c r="CE40" s="484"/>
      <c r="CF40" s="484"/>
      <c r="CG40" s="484"/>
      <c r="CH40" s="484"/>
      <c r="CI40" s="484"/>
      <c r="CJ40" s="484"/>
      <c r="CK40" s="484"/>
      <c r="CL40" s="484"/>
      <c r="CM40" s="484"/>
      <c r="CN40" s="484"/>
      <c r="CO40" s="484"/>
      <c r="CP40" s="484"/>
      <c r="CQ40" s="484"/>
      <c r="CR40" s="484"/>
      <c r="CS40" s="484"/>
      <c r="CT40" s="484"/>
      <c r="CU40" s="484"/>
      <c r="CV40" s="484"/>
      <c r="CW40" s="484"/>
      <c r="CX40" s="484"/>
      <c r="CY40" s="484"/>
      <c r="CZ40" s="484"/>
      <c r="DA40" s="484"/>
      <c r="DB40" s="484"/>
      <c r="DC40" s="484"/>
      <c r="DD40" s="484"/>
      <c r="DE40" s="484"/>
      <c r="DF40" s="484"/>
      <c r="DG40" s="484"/>
      <c r="DH40" s="484"/>
      <c r="DI40" s="484"/>
      <c r="DJ40" s="484"/>
      <c r="DK40" s="484"/>
      <c r="DL40" s="484"/>
      <c r="DM40" s="484"/>
      <c r="DN40" s="484"/>
      <c r="DO40" s="484"/>
      <c r="DP40" s="484"/>
      <c r="DQ40" s="484"/>
      <c r="DR40" s="484"/>
      <c r="DS40" s="484"/>
    </row>
    <row r="41" spans="1:123" s="339" customFormat="1" ht="12.75">
      <c r="A41" s="490"/>
      <c r="B41" s="490"/>
      <c r="C41" s="490"/>
      <c r="D41" s="490"/>
      <c r="E41" s="490"/>
      <c r="F41" s="490"/>
      <c r="G41" s="490"/>
      <c r="H41" s="490"/>
      <c r="I41" s="490"/>
      <c r="J41" s="490"/>
      <c r="K41" s="490"/>
      <c r="L41" s="490"/>
      <c r="M41" s="490"/>
      <c r="N41" s="490"/>
      <c r="O41" s="490"/>
      <c r="P41" s="490"/>
      <c r="Q41" s="490"/>
      <c r="R41" s="490"/>
      <c r="S41" s="490"/>
      <c r="T41" s="487"/>
      <c r="U41" s="487"/>
      <c r="V41" s="487"/>
      <c r="W41" s="487"/>
      <c r="X41" s="487"/>
      <c r="Y41" s="487"/>
      <c r="Z41" s="487"/>
      <c r="AA41" s="487"/>
      <c r="AB41" s="487"/>
      <c r="AC41" s="487"/>
      <c r="AD41" s="487"/>
      <c r="AE41" s="487"/>
      <c r="AF41" s="487"/>
      <c r="AG41" s="487"/>
      <c r="AH41" s="487"/>
      <c r="AI41" s="487"/>
      <c r="AJ41" s="487"/>
      <c r="AK41" s="487"/>
      <c r="AL41" s="487"/>
      <c r="AM41" s="487"/>
      <c r="AN41" s="487"/>
      <c r="AO41" s="487"/>
      <c r="AP41" s="487"/>
      <c r="AQ41" s="487"/>
      <c r="AR41" s="487"/>
      <c r="AS41" s="487"/>
      <c r="AT41" s="487"/>
      <c r="AU41" s="487"/>
      <c r="AV41" s="487"/>
      <c r="AW41" s="487"/>
      <c r="AX41" s="487"/>
      <c r="AY41" s="487"/>
      <c r="AZ41" s="484"/>
      <c r="BA41" s="484"/>
      <c r="BB41" s="484"/>
      <c r="BC41" s="484"/>
      <c r="BD41" s="484"/>
      <c r="BE41" s="484"/>
      <c r="BF41" s="484"/>
      <c r="BG41" s="484"/>
      <c r="BH41" s="484"/>
      <c r="BI41" s="484"/>
      <c r="BJ41" s="484"/>
      <c r="BK41" s="484"/>
      <c r="BL41" s="484"/>
      <c r="BM41" s="484"/>
      <c r="BN41" s="484"/>
      <c r="BO41" s="484"/>
      <c r="BP41" s="484"/>
      <c r="BQ41" s="484"/>
      <c r="BR41" s="484"/>
      <c r="BS41" s="484"/>
      <c r="BT41" s="484"/>
      <c r="BU41" s="484"/>
      <c r="BV41" s="484"/>
      <c r="BW41" s="484"/>
      <c r="BX41" s="484"/>
      <c r="BY41" s="484"/>
      <c r="BZ41" s="484"/>
      <c r="CA41" s="484"/>
      <c r="CB41" s="484"/>
      <c r="CC41" s="484"/>
      <c r="CD41" s="484"/>
      <c r="CE41" s="484"/>
      <c r="CF41" s="484"/>
      <c r="CG41" s="484"/>
      <c r="CH41" s="484"/>
      <c r="CI41" s="484"/>
      <c r="CJ41" s="484"/>
      <c r="CK41" s="484"/>
      <c r="CL41" s="484"/>
      <c r="CM41" s="484"/>
      <c r="CN41" s="484"/>
      <c r="CO41" s="484"/>
      <c r="CP41" s="484"/>
      <c r="CQ41" s="484"/>
      <c r="CR41" s="484"/>
      <c r="CS41" s="484"/>
      <c r="CT41" s="484"/>
      <c r="CU41" s="484"/>
      <c r="CV41" s="484"/>
      <c r="CW41" s="484"/>
      <c r="CX41" s="484"/>
      <c r="CY41" s="484"/>
      <c r="CZ41" s="484"/>
      <c r="DA41" s="484"/>
      <c r="DB41" s="484"/>
      <c r="DC41" s="484"/>
      <c r="DD41" s="484"/>
      <c r="DE41" s="484"/>
      <c r="DF41" s="484"/>
      <c r="DG41" s="484"/>
      <c r="DH41" s="484"/>
      <c r="DI41" s="484"/>
      <c r="DJ41" s="484"/>
      <c r="DK41" s="484"/>
      <c r="DL41" s="484"/>
      <c r="DM41" s="484"/>
      <c r="DN41" s="484"/>
      <c r="DO41" s="484"/>
      <c r="DP41" s="484"/>
      <c r="DQ41" s="484"/>
      <c r="DR41" s="484"/>
      <c r="DS41" s="484"/>
    </row>
    <row r="42" spans="1:123" s="339" customFormat="1" ht="12.75">
      <c r="A42" s="486" t="s">
        <v>63</v>
      </c>
      <c r="B42" s="486"/>
      <c r="C42" s="486"/>
      <c r="D42" s="486"/>
      <c r="E42" s="486"/>
      <c r="F42" s="486"/>
      <c r="G42" s="486"/>
      <c r="H42" s="486"/>
      <c r="I42" s="486"/>
      <c r="J42" s="486"/>
      <c r="K42" s="486"/>
      <c r="L42" s="486"/>
      <c r="M42" s="486"/>
      <c r="N42" s="486"/>
      <c r="O42" s="486"/>
      <c r="P42" s="486"/>
      <c r="Q42" s="486"/>
      <c r="R42" s="486"/>
      <c r="S42" s="486"/>
      <c r="T42" s="487"/>
      <c r="U42" s="487"/>
      <c r="V42" s="487"/>
      <c r="W42" s="487"/>
      <c r="X42" s="487"/>
      <c r="Y42" s="487"/>
      <c r="Z42" s="487"/>
      <c r="AA42" s="487"/>
      <c r="AB42" s="487"/>
      <c r="AC42" s="487"/>
      <c r="AD42" s="487"/>
      <c r="AE42" s="487"/>
      <c r="AF42" s="487"/>
      <c r="AG42" s="487"/>
      <c r="AH42" s="487"/>
      <c r="AI42" s="487"/>
      <c r="AJ42" s="487"/>
      <c r="AK42" s="487"/>
      <c r="AL42" s="487"/>
      <c r="AM42" s="487"/>
      <c r="AN42" s="487"/>
      <c r="AO42" s="487"/>
      <c r="AP42" s="487"/>
      <c r="AQ42" s="487"/>
      <c r="AR42" s="487"/>
      <c r="AS42" s="487"/>
      <c r="AT42" s="487"/>
      <c r="AU42" s="487"/>
      <c r="AV42" s="487"/>
      <c r="AW42" s="487"/>
      <c r="AX42" s="487"/>
      <c r="AY42" s="487"/>
      <c r="AZ42" s="484"/>
      <c r="BA42" s="484"/>
      <c r="BB42" s="484"/>
      <c r="BC42" s="484"/>
      <c r="BD42" s="484"/>
      <c r="BE42" s="484"/>
      <c r="BF42" s="484"/>
      <c r="BG42" s="484"/>
      <c r="BH42" s="484"/>
      <c r="BI42" s="490" t="s">
        <v>64</v>
      </c>
      <c r="BJ42" s="490"/>
      <c r="BK42" s="490"/>
      <c r="BL42" s="490"/>
      <c r="BM42" s="490"/>
      <c r="BN42" s="490"/>
      <c r="BO42" s="490"/>
      <c r="BP42" s="490"/>
      <c r="BQ42" s="490" t="s">
        <v>64</v>
      </c>
      <c r="BR42" s="490"/>
      <c r="BS42" s="490"/>
      <c r="BT42" s="490"/>
      <c r="BU42" s="490"/>
      <c r="BV42" s="490"/>
      <c r="BW42" s="490"/>
      <c r="BX42" s="484"/>
      <c r="BY42" s="484"/>
      <c r="BZ42" s="484"/>
      <c r="CA42" s="484"/>
      <c r="CB42" s="484"/>
      <c r="CC42" s="484"/>
      <c r="CD42" s="484"/>
      <c r="CE42" s="484"/>
      <c r="CF42" s="484"/>
      <c r="CG42" s="490" t="s">
        <v>64</v>
      </c>
      <c r="CH42" s="490"/>
      <c r="CI42" s="490"/>
      <c r="CJ42" s="490"/>
      <c r="CK42" s="490"/>
      <c r="CL42" s="490"/>
      <c r="CM42" s="490"/>
      <c r="CN42" s="490"/>
      <c r="CO42" s="490" t="s">
        <v>64</v>
      </c>
      <c r="CP42" s="490"/>
      <c r="CQ42" s="490"/>
      <c r="CR42" s="490"/>
      <c r="CS42" s="490"/>
      <c r="CT42" s="490"/>
      <c r="CU42" s="490"/>
      <c r="CV42" s="484"/>
      <c r="CW42" s="484"/>
      <c r="CX42" s="484"/>
      <c r="CY42" s="484"/>
      <c r="CZ42" s="484"/>
      <c r="DA42" s="484"/>
      <c r="DB42" s="484"/>
      <c r="DC42" s="484"/>
      <c r="DD42" s="484"/>
      <c r="DE42" s="490" t="s">
        <v>64</v>
      </c>
      <c r="DF42" s="490"/>
      <c r="DG42" s="490"/>
      <c r="DH42" s="490"/>
      <c r="DI42" s="490"/>
      <c r="DJ42" s="490"/>
      <c r="DK42" s="490"/>
      <c r="DL42" s="490"/>
      <c r="DM42" s="490" t="s">
        <v>64</v>
      </c>
      <c r="DN42" s="490"/>
      <c r="DO42" s="490"/>
      <c r="DP42" s="490"/>
      <c r="DQ42" s="490"/>
      <c r="DR42" s="490"/>
      <c r="DS42" s="490"/>
    </row>
    <row r="43" spans="1:123" s="339" customFormat="1" ht="12.75">
      <c r="A43" s="486" t="s">
        <v>68</v>
      </c>
      <c r="B43" s="486"/>
      <c r="C43" s="486"/>
      <c r="D43" s="486"/>
      <c r="E43" s="486"/>
      <c r="F43" s="486"/>
      <c r="G43" s="486"/>
      <c r="H43" s="486"/>
      <c r="I43" s="486"/>
      <c r="J43" s="486"/>
      <c r="K43" s="486"/>
      <c r="L43" s="486"/>
      <c r="M43" s="486"/>
      <c r="N43" s="486"/>
      <c r="O43" s="486"/>
      <c r="P43" s="486"/>
      <c r="Q43" s="486"/>
      <c r="R43" s="486"/>
      <c r="S43" s="486"/>
      <c r="T43" s="486"/>
      <c r="U43" s="486"/>
      <c r="V43" s="486"/>
      <c r="W43" s="486"/>
      <c r="X43" s="486"/>
      <c r="Y43" s="486"/>
      <c r="Z43" s="486"/>
      <c r="AA43" s="486"/>
      <c r="AB43" s="486"/>
      <c r="AC43" s="486"/>
      <c r="AD43" s="486"/>
      <c r="AE43" s="486"/>
      <c r="AF43" s="486"/>
      <c r="AG43" s="486"/>
      <c r="AH43" s="486"/>
      <c r="AI43" s="486"/>
      <c r="AJ43" s="486"/>
      <c r="AK43" s="486"/>
      <c r="AL43" s="486"/>
      <c r="AM43" s="486"/>
      <c r="AN43" s="486"/>
      <c r="AO43" s="486"/>
      <c r="AP43" s="486"/>
      <c r="AQ43" s="486"/>
      <c r="AR43" s="486"/>
      <c r="AS43" s="486"/>
      <c r="AT43" s="486"/>
      <c r="AU43" s="486"/>
      <c r="AV43" s="486"/>
      <c r="AW43" s="486"/>
      <c r="AX43" s="486"/>
      <c r="AY43" s="486"/>
      <c r="AZ43" s="484"/>
      <c r="BA43" s="484"/>
      <c r="BB43" s="484"/>
      <c r="BC43" s="484"/>
      <c r="BD43" s="484"/>
      <c r="BE43" s="484"/>
      <c r="BF43" s="484"/>
      <c r="BG43" s="484"/>
      <c r="BH43" s="484"/>
      <c r="BI43" s="490" t="s">
        <v>64</v>
      </c>
      <c r="BJ43" s="490"/>
      <c r="BK43" s="490"/>
      <c r="BL43" s="490"/>
      <c r="BM43" s="490"/>
      <c r="BN43" s="490"/>
      <c r="BO43" s="490"/>
      <c r="BP43" s="490"/>
      <c r="BQ43" s="490" t="s">
        <v>64</v>
      </c>
      <c r="BR43" s="490"/>
      <c r="BS43" s="490"/>
      <c r="BT43" s="490"/>
      <c r="BU43" s="490"/>
      <c r="BV43" s="490"/>
      <c r="BW43" s="490"/>
      <c r="BX43" s="484"/>
      <c r="BY43" s="484"/>
      <c r="BZ43" s="484"/>
      <c r="CA43" s="484"/>
      <c r="CB43" s="484"/>
      <c r="CC43" s="484"/>
      <c r="CD43" s="484"/>
      <c r="CE43" s="484"/>
      <c r="CF43" s="484"/>
      <c r="CG43" s="490" t="s">
        <v>64</v>
      </c>
      <c r="CH43" s="490"/>
      <c r="CI43" s="490"/>
      <c r="CJ43" s="490"/>
      <c r="CK43" s="490"/>
      <c r="CL43" s="490"/>
      <c r="CM43" s="490"/>
      <c r="CN43" s="490"/>
      <c r="CO43" s="490" t="s">
        <v>64</v>
      </c>
      <c r="CP43" s="490"/>
      <c r="CQ43" s="490"/>
      <c r="CR43" s="490"/>
      <c r="CS43" s="490"/>
      <c r="CT43" s="490"/>
      <c r="CU43" s="490"/>
      <c r="CV43" s="484"/>
      <c r="CW43" s="484"/>
      <c r="CX43" s="484"/>
      <c r="CY43" s="484"/>
      <c r="CZ43" s="484"/>
      <c r="DA43" s="484"/>
      <c r="DB43" s="484"/>
      <c r="DC43" s="484"/>
      <c r="DD43" s="484"/>
      <c r="DE43" s="490" t="s">
        <v>64</v>
      </c>
      <c r="DF43" s="490"/>
      <c r="DG43" s="490"/>
      <c r="DH43" s="490"/>
      <c r="DI43" s="490"/>
      <c r="DJ43" s="490"/>
      <c r="DK43" s="490"/>
      <c r="DL43" s="490"/>
      <c r="DM43" s="490" t="s">
        <v>64</v>
      </c>
      <c r="DN43" s="490"/>
      <c r="DO43" s="490"/>
      <c r="DP43" s="490"/>
      <c r="DQ43" s="490"/>
      <c r="DR43" s="490"/>
      <c r="DS43" s="490"/>
    </row>
    <row r="44" spans="1:123" s="339" customFormat="1" ht="12.75"/>
  </sheetData>
  <mergeCells count="550">
    <mergeCell ref="BI15:BP15"/>
    <mergeCell ref="BQ15:BW15"/>
    <mergeCell ref="A17:S17"/>
    <mergeCell ref="T17:Y17"/>
    <mergeCell ref="Z17:AE17"/>
    <mergeCell ref="AF17:AK17"/>
    <mergeCell ref="AL17:AQ17"/>
    <mergeCell ref="AR17:AY17"/>
    <mergeCell ref="AZ17:BH17"/>
    <mergeCell ref="BI17:BP17"/>
    <mergeCell ref="BQ17:BW17"/>
    <mergeCell ref="DM17:DS17"/>
    <mergeCell ref="BQ14:BW14"/>
    <mergeCell ref="BX14:CF14"/>
    <mergeCell ref="CG14:CN14"/>
    <mergeCell ref="CO14:CU14"/>
    <mergeCell ref="CV14:DD14"/>
    <mergeCell ref="DE14:DL14"/>
    <mergeCell ref="DM14:DS14"/>
    <mergeCell ref="BX17:CF17"/>
    <mergeCell ref="DM13:DS13"/>
    <mergeCell ref="BX15:CF15"/>
    <mergeCell ref="CG15:CN15"/>
    <mergeCell ref="CO15:CU15"/>
    <mergeCell ref="CV15:DD15"/>
    <mergeCell ref="DE15:DL15"/>
    <mergeCell ref="DM15:DS15"/>
    <mergeCell ref="A14:N14"/>
    <mergeCell ref="O14:S14"/>
    <mergeCell ref="T14:Y14"/>
    <mergeCell ref="Z14:AE14"/>
    <mergeCell ref="AF14:AK14"/>
    <mergeCell ref="AL14:AQ14"/>
    <mergeCell ref="AR14:AY14"/>
    <mergeCell ref="AZ14:BH14"/>
    <mergeCell ref="BI14:BP14"/>
    <mergeCell ref="A15:N15"/>
    <mergeCell ref="O15:S15"/>
    <mergeCell ref="T15:Y15"/>
    <mergeCell ref="Z15:AE15"/>
    <mergeCell ref="AF15:AK15"/>
    <mergeCell ref="AL15:AQ15"/>
    <mergeCell ref="AR15:AY15"/>
    <mergeCell ref="AZ15:BH15"/>
    <mergeCell ref="CV10:DD10"/>
    <mergeCell ref="DE10:DL10"/>
    <mergeCell ref="DM10:DS10"/>
    <mergeCell ref="BX10:CF10"/>
    <mergeCell ref="CG10:CN10"/>
    <mergeCell ref="CO10:CU10"/>
    <mergeCell ref="CV11:DD11"/>
    <mergeCell ref="DE11:DL11"/>
    <mergeCell ref="DM11:DS11"/>
    <mergeCell ref="BX11:CF11"/>
    <mergeCell ref="CG11:CN11"/>
    <mergeCell ref="CO11:CU11"/>
    <mergeCell ref="CV43:DD43"/>
    <mergeCell ref="DE43:DL43"/>
    <mergeCell ref="DM43:DS43"/>
    <mergeCell ref="A10:N10"/>
    <mergeCell ref="O10:S10"/>
    <mergeCell ref="T10:Y10"/>
    <mergeCell ref="Z10:AE10"/>
    <mergeCell ref="AF10:AK10"/>
    <mergeCell ref="AL10:AQ10"/>
    <mergeCell ref="AR10:AY10"/>
    <mergeCell ref="CV42:DD42"/>
    <mergeCell ref="DE42:DL42"/>
    <mergeCell ref="DM42:DS42"/>
    <mergeCell ref="A43:AY43"/>
    <mergeCell ref="AZ43:BH43"/>
    <mergeCell ref="BI43:BP43"/>
    <mergeCell ref="BQ43:BW43"/>
    <mergeCell ref="BX43:CF43"/>
    <mergeCell ref="CG43:CN43"/>
    <mergeCell ref="CO43:CU43"/>
    <mergeCell ref="AZ42:BH42"/>
    <mergeCell ref="BI42:BP42"/>
    <mergeCell ref="BQ42:BW42"/>
    <mergeCell ref="BX42:CF42"/>
    <mergeCell ref="CG42:CN42"/>
    <mergeCell ref="CO42:CU42"/>
    <mergeCell ref="CO41:CU41"/>
    <mergeCell ref="CV41:DD41"/>
    <mergeCell ref="DE41:DL41"/>
    <mergeCell ref="DM41:DS41"/>
    <mergeCell ref="A42:S42"/>
    <mergeCell ref="T42:Y42"/>
    <mergeCell ref="Z42:AE42"/>
    <mergeCell ref="AF42:AK42"/>
    <mergeCell ref="AL42:AQ42"/>
    <mergeCell ref="AR42:AY42"/>
    <mergeCell ref="AR41:AY41"/>
    <mergeCell ref="AZ41:BH41"/>
    <mergeCell ref="BI41:BP41"/>
    <mergeCell ref="BQ41:BW41"/>
    <mergeCell ref="BX41:CF41"/>
    <mergeCell ref="CG41:CN41"/>
    <mergeCell ref="A41:N41"/>
    <mergeCell ref="O41:S41"/>
    <mergeCell ref="T41:Y41"/>
    <mergeCell ref="Z41:AE41"/>
    <mergeCell ref="AF41:AK41"/>
    <mergeCell ref="AL41:AQ41"/>
    <mergeCell ref="CO39:CU39"/>
    <mergeCell ref="CV39:DD39"/>
    <mergeCell ref="DE39:DL39"/>
    <mergeCell ref="DM39:DS39"/>
    <mergeCell ref="A40:N40"/>
    <mergeCell ref="O40:S40"/>
    <mergeCell ref="T40:Y40"/>
    <mergeCell ref="Z40:AE40"/>
    <mergeCell ref="AF40:AK40"/>
    <mergeCell ref="AL40:AQ40"/>
    <mergeCell ref="AR39:AY39"/>
    <mergeCell ref="AZ39:BH39"/>
    <mergeCell ref="BI39:BP39"/>
    <mergeCell ref="BQ39:BW39"/>
    <mergeCell ref="BX39:CF39"/>
    <mergeCell ref="CG39:CN39"/>
    <mergeCell ref="CO40:CU40"/>
    <mergeCell ref="CV40:DD40"/>
    <mergeCell ref="DE40:DL40"/>
    <mergeCell ref="DM40:DS40"/>
    <mergeCell ref="BQ40:BW40"/>
    <mergeCell ref="BX40:CF40"/>
    <mergeCell ref="CG40:CN40"/>
    <mergeCell ref="A39:N39"/>
    <mergeCell ref="O39:S39"/>
    <mergeCell ref="T39:Y39"/>
    <mergeCell ref="Z39:AE39"/>
    <mergeCell ref="AF39:AK39"/>
    <mergeCell ref="AL39:AQ39"/>
    <mergeCell ref="AR38:AY38"/>
    <mergeCell ref="AZ38:BH38"/>
    <mergeCell ref="BI38:BP38"/>
    <mergeCell ref="AR40:AY40"/>
    <mergeCell ref="AZ40:BH40"/>
    <mergeCell ref="BI40:BP40"/>
    <mergeCell ref="BX37:CF37"/>
    <mergeCell ref="CG37:CN37"/>
    <mergeCell ref="CO38:CU38"/>
    <mergeCell ref="CV38:DD38"/>
    <mergeCell ref="DE38:DL38"/>
    <mergeCell ref="DM38:DS38"/>
    <mergeCell ref="BQ38:BW38"/>
    <mergeCell ref="BX38:CF38"/>
    <mergeCell ref="CG38:CN38"/>
    <mergeCell ref="A38:N38"/>
    <mergeCell ref="O38:S38"/>
    <mergeCell ref="T38:Y38"/>
    <mergeCell ref="Z38:AE38"/>
    <mergeCell ref="AF38:AK38"/>
    <mergeCell ref="AL38:AQ38"/>
    <mergeCell ref="AR37:AY37"/>
    <mergeCell ref="AZ37:BH37"/>
    <mergeCell ref="BI37:BP37"/>
    <mergeCell ref="DM36:DS36"/>
    <mergeCell ref="A37:N37"/>
    <mergeCell ref="O37:S37"/>
    <mergeCell ref="T37:Y37"/>
    <mergeCell ref="Z37:AE37"/>
    <mergeCell ref="AF37:AK37"/>
    <mergeCell ref="AL37:AQ37"/>
    <mergeCell ref="AR36:AY36"/>
    <mergeCell ref="AZ36:BH36"/>
    <mergeCell ref="BI36:BP36"/>
    <mergeCell ref="BQ36:BW36"/>
    <mergeCell ref="BX36:CF36"/>
    <mergeCell ref="CG36:CN36"/>
    <mergeCell ref="A36:N36"/>
    <mergeCell ref="O36:S36"/>
    <mergeCell ref="T36:Y36"/>
    <mergeCell ref="Z36:AE36"/>
    <mergeCell ref="AF36:AK36"/>
    <mergeCell ref="AL36:AQ36"/>
    <mergeCell ref="CO37:CU37"/>
    <mergeCell ref="CV37:DD37"/>
    <mergeCell ref="DE37:DL37"/>
    <mergeCell ref="DM37:DS37"/>
    <mergeCell ref="BQ37:BW37"/>
    <mergeCell ref="BQ13:BW13"/>
    <mergeCell ref="BX13:CF13"/>
    <mergeCell ref="CG13:CN13"/>
    <mergeCell ref="CO13:CU13"/>
    <mergeCell ref="CV13:DD13"/>
    <mergeCell ref="DE13:DL13"/>
    <mergeCell ref="CO36:CU36"/>
    <mergeCell ref="CV36:DD36"/>
    <mergeCell ref="DE36:DL36"/>
    <mergeCell ref="CG17:CN17"/>
    <mergeCell ref="CO17:CU17"/>
    <mergeCell ref="CV17:DD17"/>
    <mergeCell ref="DE17:DL17"/>
    <mergeCell ref="DH34:DJ34"/>
    <mergeCell ref="CG18:CN18"/>
    <mergeCell ref="CO18:CU18"/>
    <mergeCell ref="CV18:DD18"/>
    <mergeCell ref="DE18:DL18"/>
    <mergeCell ref="CG20:CN20"/>
    <mergeCell ref="CO20:CU20"/>
    <mergeCell ref="CV20:DD20"/>
    <mergeCell ref="DE20:DL20"/>
    <mergeCell ref="CG22:CN22"/>
    <mergeCell ref="CO22:CU22"/>
    <mergeCell ref="A35:N35"/>
    <mergeCell ref="O35:S35"/>
    <mergeCell ref="T35:AQ35"/>
    <mergeCell ref="AR35:AY35"/>
    <mergeCell ref="AZ35:BW35"/>
    <mergeCell ref="BX35:CU35"/>
    <mergeCell ref="CV35:DS35"/>
    <mergeCell ref="A34:N34"/>
    <mergeCell ref="O34:S34"/>
    <mergeCell ref="T34:AQ34"/>
    <mergeCell ref="AR34:AY34"/>
    <mergeCell ref="BL34:BN34"/>
    <mergeCell ref="CJ34:CL34"/>
    <mergeCell ref="BQ10:BW10"/>
    <mergeCell ref="AZ11:BH11"/>
    <mergeCell ref="BI11:BP11"/>
    <mergeCell ref="BQ11:BW11"/>
    <mergeCell ref="DE30:DL30"/>
    <mergeCell ref="DM30:DS30"/>
    <mergeCell ref="A31:DS31"/>
    <mergeCell ref="A33:N33"/>
    <mergeCell ref="O33:S33"/>
    <mergeCell ref="T33:AQ33"/>
    <mergeCell ref="AR33:AY33"/>
    <mergeCell ref="AZ33:DS33"/>
    <mergeCell ref="A30:AY30"/>
    <mergeCell ref="AZ30:BH30"/>
    <mergeCell ref="BI30:BP30"/>
    <mergeCell ref="BQ30:BW30"/>
    <mergeCell ref="BX30:CF30"/>
    <mergeCell ref="CG30:CN30"/>
    <mergeCell ref="CO30:CU30"/>
    <mergeCell ref="CV30:DD30"/>
    <mergeCell ref="A13:S13"/>
    <mergeCell ref="T13:Y13"/>
    <mergeCell ref="Z13:AE13"/>
    <mergeCell ref="AF13:AK13"/>
    <mergeCell ref="A11:N11"/>
    <mergeCell ref="O11:S11"/>
    <mergeCell ref="T11:Y11"/>
    <mergeCell ref="Z11:AE11"/>
    <mergeCell ref="AF11:AK11"/>
    <mergeCell ref="AL11:AQ11"/>
    <mergeCell ref="AR11:AY11"/>
    <mergeCell ref="AZ10:BH10"/>
    <mergeCell ref="BI10:BP10"/>
    <mergeCell ref="CV9:DD9"/>
    <mergeCell ref="DE9:DL9"/>
    <mergeCell ref="DM9:DS9"/>
    <mergeCell ref="AR9:AY9"/>
    <mergeCell ref="AZ9:BH9"/>
    <mergeCell ref="BI9:BP9"/>
    <mergeCell ref="BQ9:BW9"/>
    <mergeCell ref="BX9:CF9"/>
    <mergeCell ref="CG9:CN9"/>
    <mergeCell ref="CV6:DD6"/>
    <mergeCell ref="AR7:AY7"/>
    <mergeCell ref="AZ7:BH7"/>
    <mergeCell ref="BI7:BP7"/>
    <mergeCell ref="DE6:DL6"/>
    <mergeCell ref="DM6:DS6"/>
    <mergeCell ref="BQ6:BW6"/>
    <mergeCell ref="BX6:CF6"/>
    <mergeCell ref="A9:N9"/>
    <mergeCell ref="O9:S9"/>
    <mergeCell ref="T9:Y9"/>
    <mergeCell ref="Z9:AE9"/>
    <mergeCell ref="AF9:AK9"/>
    <mergeCell ref="AL9:AQ9"/>
    <mergeCell ref="AR8:AY8"/>
    <mergeCell ref="AZ8:BH8"/>
    <mergeCell ref="BI8:BP8"/>
    <mergeCell ref="A8:N8"/>
    <mergeCell ref="O8:S8"/>
    <mergeCell ref="T8:Y8"/>
    <mergeCell ref="Z8:AE8"/>
    <mergeCell ref="AF8:AK8"/>
    <mergeCell ref="AL8:AQ8"/>
    <mergeCell ref="CO9:CU9"/>
    <mergeCell ref="CO8:CU8"/>
    <mergeCell ref="CV8:DD8"/>
    <mergeCell ref="DE8:DL8"/>
    <mergeCell ref="DM8:DS8"/>
    <mergeCell ref="BQ8:BW8"/>
    <mergeCell ref="BX8:CF8"/>
    <mergeCell ref="CG8:CN8"/>
    <mergeCell ref="CV7:DD7"/>
    <mergeCell ref="DE7:DL7"/>
    <mergeCell ref="DM7:DS7"/>
    <mergeCell ref="AR6:AY6"/>
    <mergeCell ref="AZ6:BH6"/>
    <mergeCell ref="BI6:BP6"/>
    <mergeCell ref="AL6:AQ6"/>
    <mergeCell ref="CO7:CU7"/>
    <mergeCell ref="BQ7:BW7"/>
    <mergeCell ref="BX7:CF7"/>
    <mergeCell ref="CG7:CN7"/>
    <mergeCell ref="CO6:CU6"/>
    <mergeCell ref="A1:DS1"/>
    <mergeCell ref="A3:N3"/>
    <mergeCell ref="O3:S3"/>
    <mergeCell ref="T3:AQ3"/>
    <mergeCell ref="AR3:AY3"/>
    <mergeCell ref="AZ3:DS3"/>
    <mergeCell ref="DH4:DJ4"/>
    <mergeCell ref="A5:N5"/>
    <mergeCell ref="O5:S5"/>
    <mergeCell ref="T5:AQ5"/>
    <mergeCell ref="AR5:AY5"/>
    <mergeCell ref="AZ5:BW5"/>
    <mergeCell ref="BX5:CU5"/>
    <mergeCell ref="CV5:DS5"/>
    <mergeCell ref="A4:N4"/>
    <mergeCell ref="O4:S4"/>
    <mergeCell ref="T4:AQ4"/>
    <mergeCell ref="AR4:AY4"/>
    <mergeCell ref="BL4:BN4"/>
    <mergeCell ref="CJ4:CL4"/>
    <mergeCell ref="BQ12:BW12"/>
    <mergeCell ref="BX12:CF12"/>
    <mergeCell ref="CG12:CN12"/>
    <mergeCell ref="CG6:CN6"/>
    <mergeCell ref="A6:N6"/>
    <mergeCell ref="O6:S6"/>
    <mergeCell ref="T6:Y6"/>
    <mergeCell ref="Z6:AE6"/>
    <mergeCell ref="AF6:AK6"/>
    <mergeCell ref="A7:N7"/>
    <mergeCell ref="O7:S7"/>
    <mergeCell ref="T7:Y7"/>
    <mergeCell ref="Z7:AE7"/>
    <mergeCell ref="A12:N12"/>
    <mergeCell ref="O12:S12"/>
    <mergeCell ref="T12:Y12"/>
    <mergeCell ref="Z12:AE12"/>
    <mergeCell ref="AF12:AK12"/>
    <mergeCell ref="AL12:AQ12"/>
    <mergeCell ref="AR12:AY12"/>
    <mergeCell ref="AZ12:BH12"/>
    <mergeCell ref="BI12:BP12"/>
    <mergeCell ref="AF7:AK7"/>
    <mergeCell ref="AL7:AQ7"/>
    <mergeCell ref="CO12:CU12"/>
    <mergeCell ref="CV12:DD12"/>
    <mergeCell ref="DE12:DL12"/>
    <mergeCell ref="DM12:DS12"/>
    <mergeCell ref="A16:N16"/>
    <mergeCell ref="O16:S16"/>
    <mergeCell ref="T16:Y16"/>
    <mergeCell ref="Z16:AE16"/>
    <mergeCell ref="AF16:AK16"/>
    <mergeCell ref="AL16:AQ16"/>
    <mergeCell ref="AR16:AY16"/>
    <mergeCell ref="AZ16:BH16"/>
    <mergeCell ref="BI16:BP16"/>
    <mergeCell ref="BQ16:BW16"/>
    <mergeCell ref="BX16:CF16"/>
    <mergeCell ref="CG16:CN16"/>
    <mergeCell ref="CO16:CU16"/>
    <mergeCell ref="CV16:DD16"/>
    <mergeCell ref="DE16:DL16"/>
    <mergeCell ref="DM16:DS16"/>
    <mergeCell ref="AL13:AQ13"/>
    <mergeCell ref="AR13:AY13"/>
    <mergeCell ref="AZ13:BH13"/>
    <mergeCell ref="BI13:BP13"/>
    <mergeCell ref="DM18:DS18"/>
    <mergeCell ref="A19:N19"/>
    <mergeCell ref="O19:S19"/>
    <mergeCell ref="T19:Y19"/>
    <mergeCell ref="Z19:AE19"/>
    <mergeCell ref="AF19:AK19"/>
    <mergeCell ref="AL19:AQ19"/>
    <mergeCell ref="AR19:AY19"/>
    <mergeCell ref="AZ19:BH19"/>
    <mergeCell ref="BI19:BP19"/>
    <mergeCell ref="BQ19:BW19"/>
    <mergeCell ref="BX19:CF19"/>
    <mergeCell ref="CG19:CN19"/>
    <mergeCell ref="CO19:CU19"/>
    <mergeCell ref="CV19:DD19"/>
    <mergeCell ref="DE19:DL19"/>
    <mergeCell ref="DM19:DS19"/>
    <mergeCell ref="A18:N18"/>
    <mergeCell ref="O18:S18"/>
    <mergeCell ref="T18:Y18"/>
    <mergeCell ref="BI20:BP20"/>
    <mergeCell ref="BQ18:BW18"/>
    <mergeCell ref="BX18:CF18"/>
    <mergeCell ref="Z18:AE18"/>
    <mergeCell ref="AF18:AK18"/>
    <mergeCell ref="AL18:AQ18"/>
    <mergeCell ref="AR18:AY18"/>
    <mergeCell ref="AZ18:BH18"/>
    <mergeCell ref="BI18:BP18"/>
    <mergeCell ref="BQ20:BW20"/>
    <mergeCell ref="BX20:CF20"/>
    <mergeCell ref="DM20:DS20"/>
    <mergeCell ref="A21:S21"/>
    <mergeCell ref="T21:Y21"/>
    <mergeCell ref="Z21:AE21"/>
    <mergeCell ref="AF21:AK21"/>
    <mergeCell ref="AL21:AQ21"/>
    <mergeCell ref="AR21:AY21"/>
    <mergeCell ref="AZ21:BH21"/>
    <mergeCell ref="BI21:BP21"/>
    <mergeCell ref="BQ21:BW21"/>
    <mergeCell ref="BX21:CF21"/>
    <mergeCell ref="CG21:CN21"/>
    <mergeCell ref="CO21:CU21"/>
    <mergeCell ref="CV21:DD21"/>
    <mergeCell ref="DE21:DL21"/>
    <mergeCell ref="DM21:DS21"/>
    <mergeCell ref="A20:N20"/>
    <mergeCell ref="O20:S20"/>
    <mergeCell ref="T20:Y20"/>
    <mergeCell ref="Z20:AE20"/>
    <mergeCell ref="AF20:AK20"/>
    <mergeCell ref="AL20:AQ20"/>
    <mergeCell ref="AR20:AY20"/>
    <mergeCell ref="AZ20:BH20"/>
    <mergeCell ref="CV22:DD22"/>
    <mergeCell ref="DE22:DL22"/>
    <mergeCell ref="DM22:DS22"/>
    <mergeCell ref="A23:N23"/>
    <mergeCell ref="O23:S23"/>
    <mergeCell ref="T23:Y23"/>
    <mergeCell ref="Z23:AE23"/>
    <mergeCell ref="AF23:AK23"/>
    <mergeCell ref="AL23:AQ23"/>
    <mergeCell ref="AR23:AY23"/>
    <mergeCell ref="AZ23:BH23"/>
    <mergeCell ref="BI23:BP23"/>
    <mergeCell ref="BQ23:BW23"/>
    <mergeCell ref="BX23:CF23"/>
    <mergeCell ref="CG23:CN23"/>
    <mergeCell ref="CO23:CU23"/>
    <mergeCell ref="CV23:DD23"/>
    <mergeCell ref="DE23:DL23"/>
    <mergeCell ref="DM23:DS23"/>
    <mergeCell ref="A22:N22"/>
    <mergeCell ref="O22:S22"/>
    <mergeCell ref="T22:Y22"/>
    <mergeCell ref="AF24:AK24"/>
    <mergeCell ref="AL24:AQ24"/>
    <mergeCell ref="AR24:AY24"/>
    <mergeCell ref="AZ24:BH24"/>
    <mergeCell ref="BI24:BP24"/>
    <mergeCell ref="BQ22:BW22"/>
    <mergeCell ref="BX22:CF22"/>
    <mergeCell ref="Z22:AE22"/>
    <mergeCell ref="AF22:AK22"/>
    <mergeCell ref="AL22:AQ22"/>
    <mergeCell ref="AR22:AY22"/>
    <mergeCell ref="AZ22:BH22"/>
    <mergeCell ref="BI22:BP22"/>
    <mergeCell ref="BQ24:BW24"/>
    <mergeCell ref="BX24:CF24"/>
    <mergeCell ref="CG24:CN24"/>
    <mergeCell ref="CO24:CU24"/>
    <mergeCell ref="CV24:DD24"/>
    <mergeCell ref="DE24:DL24"/>
    <mergeCell ref="DM24:DS24"/>
    <mergeCell ref="A25:S25"/>
    <mergeCell ref="T25:Y25"/>
    <mergeCell ref="Z25:AE25"/>
    <mergeCell ref="AF25:AK25"/>
    <mergeCell ref="AL25:AQ25"/>
    <mergeCell ref="AR25:AY25"/>
    <mergeCell ref="AZ25:BH25"/>
    <mergeCell ref="BI25:BP25"/>
    <mergeCell ref="BQ25:BW25"/>
    <mergeCell ref="BX25:CF25"/>
    <mergeCell ref="CG25:CN25"/>
    <mergeCell ref="CO25:CU25"/>
    <mergeCell ref="CV25:DD25"/>
    <mergeCell ref="DE25:DL25"/>
    <mergeCell ref="DM25:DS25"/>
    <mergeCell ref="A24:N24"/>
    <mergeCell ref="O24:S24"/>
    <mergeCell ref="T24:Y24"/>
    <mergeCell ref="Z24:AE24"/>
    <mergeCell ref="CG26:CN26"/>
    <mergeCell ref="CO26:CU26"/>
    <mergeCell ref="CV26:DD26"/>
    <mergeCell ref="DE26:DL26"/>
    <mergeCell ref="DM26:DS26"/>
    <mergeCell ref="A27:N27"/>
    <mergeCell ref="O27:S27"/>
    <mergeCell ref="T27:Y27"/>
    <mergeCell ref="Z27:AE27"/>
    <mergeCell ref="AF27:AK27"/>
    <mergeCell ref="AL27:AQ27"/>
    <mergeCell ref="AR27:AY27"/>
    <mergeCell ref="AZ27:BH27"/>
    <mergeCell ref="BI27:BP27"/>
    <mergeCell ref="BQ27:BW27"/>
    <mergeCell ref="BX27:CF27"/>
    <mergeCell ref="CG27:CN27"/>
    <mergeCell ref="CO27:CU27"/>
    <mergeCell ref="CV27:DD27"/>
    <mergeCell ref="DE27:DL27"/>
    <mergeCell ref="DM27:DS27"/>
    <mergeCell ref="A26:N26"/>
    <mergeCell ref="O26:S26"/>
    <mergeCell ref="T26:Y26"/>
    <mergeCell ref="AF28:AK28"/>
    <mergeCell ref="AL28:AQ28"/>
    <mergeCell ref="AR28:AY28"/>
    <mergeCell ref="AZ28:BH28"/>
    <mergeCell ref="BI28:BP28"/>
    <mergeCell ref="BQ26:BW26"/>
    <mergeCell ref="BX26:CF26"/>
    <mergeCell ref="Z26:AE26"/>
    <mergeCell ref="AF26:AK26"/>
    <mergeCell ref="AL26:AQ26"/>
    <mergeCell ref="AR26:AY26"/>
    <mergeCell ref="AZ26:BH26"/>
    <mergeCell ref="BI26:BP26"/>
    <mergeCell ref="BQ28:BW28"/>
    <mergeCell ref="BX28:CF28"/>
    <mergeCell ref="CG28:CN28"/>
    <mergeCell ref="CO28:CU28"/>
    <mergeCell ref="CV28:DD28"/>
    <mergeCell ref="DE28:DL28"/>
    <mergeCell ref="DM28:DS28"/>
    <mergeCell ref="A29:S29"/>
    <mergeCell ref="T29:Y29"/>
    <mergeCell ref="Z29:AE29"/>
    <mergeCell ref="AF29:AK29"/>
    <mergeCell ref="AL29:AQ29"/>
    <mergeCell ref="AR29:AY29"/>
    <mergeCell ref="AZ29:BH29"/>
    <mergeCell ref="BI29:BP29"/>
    <mergeCell ref="BQ29:BW29"/>
    <mergeCell ref="BX29:CF29"/>
    <mergeCell ref="CG29:CN29"/>
    <mergeCell ref="CO29:CU29"/>
    <mergeCell ref="CV29:DD29"/>
    <mergeCell ref="DE29:DL29"/>
    <mergeCell ref="DM29:DS29"/>
    <mergeCell ref="A28:N28"/>
    <mergeCell ref="O28:S28"/>
    <mergeCell ref="T28:Y28"/>
    <mergeCell ref="Z28:AE28"/>
  </mergeCells>
  <pageMargins left="0.70866141732283472" right="0.15748031496062992" top="0.27559055118110237" bottom="0.15748031496062992" header="0.23622047244094491" footer="0.19685039370078741"/>
  <pageSetup paperSize="9" scale="72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143"/>
  <sheetViews>
    <sheetView view="pageBreakPreview" topLeftCell="A127" zoomScaleNormal="100" zoomScaleSheetLayoutView="100" workbookViewId="0">
      <selection activeCell="K12" sqref="K12"/>
    </sheetView>
  </sheetViews>
  <sheetFormatPr defaultRowHeight="12.75"/>
  <cols>
    <col min="1" max="1" width="3.5703125" style="13" customWidth="1"/>
    <col min="2" max="2" width="50" style="13" customWidth="1"/>
    <col min="3" max="3" width="9.7109375" style="13" customWidth="1"/>
    <col min="4" max="4" width="17.140625" style="13" customWidth="1"/>
    <col min="5" max="5" width="11.7109375" style="13" customWidth="1"/>
    <col min="6" max="7" width="11.85546875" style="137" customWidth="1"/>
    <col min="8" max="8" width="15.140625" style="138" customWidth="1"/>
    <col min="9" max="9" width="9.140625" style="320"/>
    <col min="10" max="10" width="11.140625" style="362" bestFit="1" customWidth="1"/>
    <col min="11" max="11" width="9.140625" style="372"/>
    <col min="12" max="256" width="9.140625" style="13"/>
    <col min="257" max="257" width="3.5703125" style="13" customWidth="1"/>
    <col min="258" max="258" width="50" style="13" customWidth="1"/>
    <col min="259" max="259" width="9.7109375" style="13" customWidth="1"/>
    <col min="260" max="260" width="10" style="13" customWidth="1"/>
    <col min="261" max="261" width="11.7109375" style="13" customWidth="1"/>
    <col min="262" max="263" width="11.85546875" style="13" customWidth="1"/>
    <col min="264" max="264" width="15.140625" style="13" customWidth="1"/>
    <col min="265" max="265" width="9.140625" style="13"/>
    <col min="266" max="266" width="10.85546875" style="13" bestFit="1" customWidth="1"/>
    <col min="267" max="512" width="9.140625" style="13"/>
    <col min="513" max="513" width="3.5703125" style="13" customWidth="1"/>
    <col min="514" max="514" width="50" style="13" customWidth="1"/>
    <col min="515" max="515" width="9.7109375" style="13" customWidth="1"/>
    <col min="516" max="516" width="10" style="13" customWidth="1"/>
    <col min="517" max="517" width="11.7109375" style="13" customWidth="1"/>
    <col min="518" max="519" width="11.85546875" style="13" customWidth="1"/>
    <col min="520" max="520" width="15.140625" style="13" customWidth="1"/>
    <col min="521" max="521" width="9.140625" style="13"/>
    <col min="522" max="522" width="10.85546875" style="13" bestFit="1" customWidth="1"/>
    <col min="523" max="768" width="9.140625" style="13"/>
    <col min="769" max="769" width="3.5703125" style="13" customWidth="1"/>
    <col min="770" max="770" width="50" style="13" customWidth="1"/>
    <col min="771" max="771" width="9.7109375" style="13" customWidth="1"/>
    <col min="772" max="772" width="10" style="13" customWidth="1"/>
    <col min="773" max="773" width="11.7109375" style="13" customWidth="1"/>
    <col min="774" max="775" width="11.85546875" style="13" customWidth="1"/>
    <col min="776" max="776" width="15.140625" style="13" customWidth="1"/>
    <col min="777" max="777" width="9.140625" style="13"/>
    <col min="778" max="778" width="10.85546875" style="13" bestFit="1" customWidth="1"/>
    <col min="779" max="1024" width="9.140625" style="13"/>
    <col min="1025" max="1025" width="3.5703125" style="13" customWidth="1"/>
    <col min="1026" max="1026" width="50" style="13" customWidth="1"/>
    <col min="1027" max="1027" width="9.7109375" style="13" customWidth="1"/>
    <col min="1028" max="1028" width="10" style="13" customWidth="1"/>
    <col min="1029" max="1029" width="11.7109375" style="13" customWidth="1"/>
    <col min="1030" max="1031" width="11.85546875" style="13" customWidth="1"/>
    <col min="1032" max="1032" width="15.140625" style="13" customWidth="1"/>
    <col min="1033" max="1033" width="9.140625" style="13"/>
    <col min="1034" max="1034" width="10.85546875" style="13" bestFit="1" customWidth="1"/>
    <col min="1035" max="1280" width="9.140625" style="13"/>
    <col min="1281" max="1281" width="3.5703125" style="13" customWidth="1"/>
    <col min="1282" max="1282" width="50" style="13" customWidth="1"/>
    <col min="1283" max="1283" width="9.7109375" style="13" customWidth="1"/>
    <col min="1284" max="1284" width="10" style="13" customWidth="1"/>
    <col min="1285" max="1285" width="11.7109375" style="13" customWidth="1"/>
    <col min="1286" max="1287" width="11.85546875" style="13" customWidth="1"/>
    <col min="1288" max="1288" width="15.140625" style="13" customWidth="1"/>
    <col min="1289" max="1289" width="9.140625" style="13"/>
    <col min="1290" max="1290" width="10.85546875" style="13" bestFit="1" customWidth="1"/>
    <col min="1291" max="1536" width="9.140625" style="13"/>
    <col min="1537" max="1537" width="3.5703125" style="13" customWidth="1"/>
    <col min="1538" max="1538" width="50" style="13" customWidth="1"/>
    <col min="1539" max="1539" width="9.7109375" style="13" customWidth="1"/>
    <col min="1540" max="1540" width="10" style="13" customWidth="1"/>
    <col min="1541" max="1541" width="11.7109375" style="13" customWidth="1"/>
    <col min="1542" max="1543" width="11.85546875" style="13" customWidth="1"/>
    <col min="1544" max="1544" width="15.140625" style="13" customWidth="1"/>
    <col min="1545" max="1545" width="9.140625" style="13"/>
    <col min="1546" max="1546" width="10.85546875" style="13" bestFit="1" customWidth="1"/>
    <col min="1547" max="1792" width="9.140625" style="13"/>
    <col min="1793" max="1793" width="3.5703125" style="13" customWidth="1"/>
    <col min="1794" max="1794" width="50" style="13" customWidth="1"/>
    <col min="1795" max="1795" width="9.7109375" style="13" customWidth="1"/>
    <col min="1796" max="1796" width="10" style="13" customWidth="1"/>
    <col min="1797" max="1797" width="11.7109375" style="13" customWidth="1"/>
    <col min="1798" max="1799" width="11.85546875" style="13" customWidth="1"/>
    <col min="1800" max="1800" width="15.140625" style="13" customWidth="1"/>
    <col min="1801" max="1801" width="9.140625" style="13"/>
    <col min="1802" max="1802" width="10.85546875" style="13" bestFit="1" customWidth="1"/>
    <col min="1803" max="2048" width="9.140625" style="13"/>
    <col min="2049" max="2049" width="3.5703125" style="13" customWidth="1"/>
    <col min="2050" max="2050" width="50" style="13" customWidth="1"/>
    <col min="2051" max="2051" width="9.7109375" style="13" customWidth="1"/>
    <col min="2052" max="2052" width="10" style="13" customWidth="1"/>
    <col min="2053" max="2053" width="11.7109375" style="13" customWidth="1"/>
    <col min="2054" max="2055" width="11.85546875" style="13" customWidth="1"/>
    <col min="2056" max="2056" width="15.140625" style="13" customWidth="1"/>
    <col min="2057" max="2057" width="9.140625" style="13"/>
    <col min="2058" max="2058" width="10.85546875" style="13" bestFit="1" customWidth="1"/>
    <col min="2059" max="2304" width="9.140625" style="13"/>
    <col min="2305" max="2305" width="3.5703125" style="13" customWidth="1"/>
    <col min="2306" max="2306" width="50" style="13" customWidth="1"/>
    <col min="2307" max="2307" width="9.7109375" style="13" customWidth="1"/>
    <col min="2308" max="2308" width="10" style="13" customWidth="1"/>
    <col min="2309" max="2309" width="11.7109375" style="13" customWidth="1"/>
    <col min="2310" max="2311" width="11.85546875" style="13" customWidth="1"/>
    <col min="2312" max="2312" width="15.140625" style="13" customWidth="1"/>
    <col min="2313" max="2313" width="9.140625" style="13"/>
    <col min="2314" max="2314" width="10.85546875" style="13" bestFit="1" customWidth="1"/>
    <col min="2315" max="2560" width="9.140625" style="13"/>
    <col min="2561" max="2561" width="3.5703125" style="13" customWidth="1"/>
    <col min="2562" max="2562" width="50" style="13" customWidth="1"/>
    <col min="2563" max="2563" width="9.7109375" style="13" customWidth="1"/>
    <col min="2564" max="2564" width="10" style="13" customWidth="1"/>
    <col min="2565" max="2565" width="11.7109375" style="13" customWidth="1"/>
    <col min="2566" max="2567" width="11.85546875" style="13" customWidth="1"/>
    <col min="2568" max="2568" width="15.140625" style="13" customWidth="1"/>
    <col min="2569" max="2569" width="9.140625" style="13"/>
    <col min="2570" max="2570" width="10.85546875" style="13" bestFit="1" customWidth="1"/>
    <col min="2571" max="2816" width="9.140625" style="13"/>
    <col min="2817" max="2817" width="3.5703125" style="13" customWidth="1"/>
    <col min="2818" max="2818" width="50" style="13" customWidth="1"/>
    <col min="2819" max="2819" width="9.7109375" style="13" customWidth="1"/>
    <col min="2820" max="2820" width="10" style="13" customWidth="1"/>
    <col min="2821" max="2821" width="11.7109375" style="13" customWidth="1"/>
    <col min="2822" max="2823" width="11.85546875" style="13" customWidth="1"/>
    <col min="2824" max="2824" width="15.140625" style="13" customWidth="1"/>
    <col min="2825" max="2825" width="9.140625" style="13"/>
    <col min="2826" max="2826" width="10.85546875" style="13" bestFit="1" customWidth="1"/>
    <col min="2827" max="3072" width="9.140625" style="13"/>
    <col min="3073" max="3073" width="3.5703125" style="13" customWidth="1"/>
    <col min="3074" max="3074" width="50" style="13" customWidth="1"/>
    <col min="3075" max="3075" width="9.7109375" style="13" customWidth="1"/>
    <col min="3076" max="3076" width="10" style="13" customWidth="1"/>
    <col min="3077" max="3077" width="11.7109375" style="13" customWidth="1"/>
    <col min="3078" max="3079" width="11.85546875" style="13" customWidth="1"/>
    <col min="3080" max="3080" width="15.140625" style="13" customWidth="1"/>
    <col min="3081" max="3081" width="9.140625" style="13"/>
    <col min="3082" max="3082" width="10.85546875" style="13" bestFit="1" customWidth="1"/>
    <col min="3083" max="3328" width="9.140625" style="13"/>
    <col min="3329" max="3329" width="3.5703125" style="13" customWidth="1"/>
    <col min="3330" max="3330" width="50" style="13" customWidth="1"/>
    <col min="3331" max="3331" width="9.7109375" style="13" customWidth="1"/>
    <col min="3332" max="3332" width="10" style="13" customWidth="1"/>
    <col min="3333" max="3333" width="11.7109375" style="13" customWidth="1"/>
    <col min="3334" max="3335" width="11.85546875" style="13" customWidth="1"/>
    <col min="3336" max="3336" width="15.140625" style="13" customWidth="1"/>
    <col min="3337" max="3337" width="9.140625" style="13"/>
    <col min="3338" max="3338" width="10.85546875" style="13" bestFit="1" customWidth="1"/>
    <col min="3339" max="3584" width="9.140625" style="13"/>
    <col min="3585" max="3585" width="3.5703125" style="13" customWidth="1"/>
    <col min="3586" max="3586" width="50" style="13" customWidth="1"/>
    <col min="3587" max="3587" width="9.7109375" style="13" customWidth="1"/>
    <col min="3588" max="3588" width="10" style="13" customWidth="1"/>
    <col min="3589" max="3589" width="11.7109375" style="13" customWidth="1"/>
    <col min="3590" max="3591" width="11.85546875" style="13" customWidth="1"/>
    <col min="3592" max="3592" width="15.140625" style="13" customWidth="1"/>
    <col min="3593" max="3593" width="9.140625" style="13"/>
    <col min="3594" max="3594" width="10.85546875" style="13" bestFit="1" customWidth="1"/>
    <col min="3595" max="3840" width="9.140625" style="13"/>
    <col min="3841" max="3841" width="3.5703125" style="13" customWidth="1"/>
    <col min="3842" max="3842" width="50" style="13" customWidth="1"/>
    <col min="3843" max="3843" width="9.7109375" style="13" customWidth="1"/>
    <col min="3844" max="3844" width="10" style="13" customWidth="1"/>
    <col min="3845" max="3845" width="11.7109375" style="13" customWidth="1"/>
    <col min="3846" max="3847" width="11.85546875" style="13" customWidth="1"/>
    <col min="3848" max="3848" width="15.140625" style="13" customWidth="1"/>
    <col min="3849" max="3849" width="9.140625" style="13"/>
    <col min="3850" max="3850" width="10.85546875" style="13" bestFit="1" customWidth="1"/>
    <col min="3851" max="4096" width="9.140625" style="13"/>
    <col min="4097" max="4097" width="3.5703125" style="13" customWidth="1"/>
    <col min="4098" max="4098" width="50" style="13" customWidth="1"/>
    <col min="4099" max="4099" width="9.7109375" style="13" customWidth="1"/>
    <col min="4100" max="4100" width="10" style="13" customWidth="1"/>
    <col min="4101" max="4101" width="11.7109375" style="13" customWidth="1"/>
    <col min="4102" max="4103" width="11.85546875" style="13" customWidth="1"/>
    <col min="4104" max="4104" width="15.140625" style="13" customWidth="1"/>
    <col min="4105" max="4105" width="9.140625" style="13"/>
    <col min="4106" max="4106" width="10.85546875" style="13" bestFit="1" customWidth="1"/>
    <col min="4107" max="4352" width="9.140625" style="13"/>
    <col min="4353" max="4353" width="3.5703125" style="13" customWidth="1"/>
    <col min="4354" max="4354" width="50" style="13" customWidth="1"/>
    <col min="4355" max="4355" width="9.7109375" style="13" customWidth="1"/>
    <col min="4356" max="4356" width="10" style="13" customWidth="1"/>
    <col min="4357" max="4357" width="11.7109375" style="13" customWidth="1"/>
    <col min="4358" max="4359" width="11.85546875" style="13" customWidth="1"/>
    <col min="4360" max="4360" width="15.140625" style="13" customWidth="1"/>
    <col min="4361" max="4361" width="9.140625" style="13"/>
    <col min="4362" max="4362" width="10.85546875" style="13" bestFit="1" customWidth="1"/>
    <col min="4363" max="4608" width="9.140625" style="13"/>
    <col min="4609" max="4609" width="3.5703125" style="13" customWidth="1"/>
    <col min="4610" max="4610" width="50" style="13" customWidth="1"/>
    <col min="4611" max="4611" width="9.7109375" style="13" customWidth="1"/>
    <col min="4612" max="4612" width="10" style="13" customWidth="1"/>
    <col min="4613" max="4613" width="11.7109375" style="13" customWidth="1"/>
    <col min="4614" max="4615" width="11.85546875" style="13" customWidth="1"/>
    <col min="4616" max="4616" width="15.140625" style="13" customWidth="1"/>
    <col min="4617" max="4617" width="9.140625" style="13"/>
    <col min="4618" max="4618" width="10.85546875" style="13" bestFit="1" customWidth="1"/>
    <col min="4619" max="4864" width="9.140625" style="13"/>
    <col min="4865" max="4865" width="3.5703125" style="13" customWidth="1"/>
    <col min="4866" max="4866" width="50" style="13" customWidth="1"/>
    <col min="4867" max="4867" width="9.7109375" style="13" customWidth="1"/>
    <col min="4868" max="4868" width="10" style="13" customWidth="1"/>
    <col min="4869" max="4869" width="11.7109375" style="13" customWidth="1"/>
    <col min="4870" max="4871" width="11.85546875" style="13" customWidth="1"/>
    <col min="4872" max="4872" width="15.140625" style="13" customWidth="1"/>
    <col min="4873" max="4873" width="9.140625" style="13"/>
    <col min="4874" max="4874" width="10.85546875" style="13" bestFit="1" customWidth="1"/>
    <col min="4875" max="5120" width="9.140625" style="13"/>
    <col min="5121" max="5121" width="3.5703125" style="13" customWidth="1"/>
    <col min="5122" max="5122" width="50" style="13" customWidth="1"/>
    <col min="5123" max="5123" width="9.7109375" style="13" customWidth="1"/>
    <col min="5124" max="5124" width="10" style="13" customWidth="1"/>
    <col min="5125" max="5125" width="11.7109375" style="13" customWidth="1"/>
    <col min="5126" max="5127" width="11.85546875" style="13" customWidth="1"/>
    <col min="5128" max="5128" width="15.140625" style="13" customWidth="1"/>
    <col min="5129" max="5129" width="9.140625" style="13"/>
    <col min="5130" max="5130" width="10.85546875" style="13" bestFit="1" customWidth="1"/>
    <col min="5131" max="5376" width="9.140625" style="13"/>
    <col min="5377" max="5377" width="3.5703125" style="13" customWidth="1"/>
    <col min="5378" max="5378" width="50" style="13" customWidth="1"/>
    <col min="5379" max="5379" width="9.7109375" style="13" customWidth="1"/>
    <col min="5380" max="5380" width="10" style="13" customWidth="1"/>
    <col min="5381" max="5381" width="11.7109375" style="13" customWidth="1"/>
    <col min="5382" max="5383" width="11.85546875" style="13" customWidth="1"/>
    <col min="5384" max="5384" width="15.140625" style="13" customWidth="1"/>
    <col min="5385" max="5385" width="9.140625" style="13"/>
    <col min="5386" max="5386" width="10.85546875" style="13" bestFit="1" customWidth="1"/>
    <col min="5387" max="5632" width="9.140625" style="13"/>
    <col min="5633" max="5633" width="3.5703125" style="13" customWidth="1"/>
    <col min="5634" max="5634" width="50" style="13" customWidth="1"/>
    <col min="5635" max="5635" width="9.7109375" style="13" customWidth="1"/>
    <col min="5636" max="5636" width="10" style="13" customWidth="1"/>
    <col min="5637" max="5637" width="11.7109375" style="13" customWidth="1"/>
    <col min="5638" max="5639" width="11.85546875" style="13" customWidth="1"/>
    <col min="5640" max="5640" width="15.140625" style="13" customWidth="1"/>
    <col min="5641" max="5641" width="9.140625" style="13"/>
    <col min="5642" max="5642" width="10.85546875" style="13" bestFit="1" customWidth="1"/>
    <col min="5643" max="5888" width="9.140625" style="13"/>
    <col min="5889" max="5889" width="3.5703125" style="13" customWidth="1"/>
    <col min="5890" max="5890" width="50" style="13" customWidth="1"/>
    <col min="5891" max="5891" width="9.7109375" style="13" customWidth="1"/>
    <col min="5892" max="5892" width="10" style="13" customWidth="1"/>
    <col min="5893" max="5893" width="11.7109375" style="13" customWidth="1"/>
    <col min="5894" max="5895" width="11.85546875" style="13" customWidth="1"/>
    <col min="5896" max="5896" width="15.140625" style="13" customWidth="1"/>
    <col min="5897" max="5897" width="9.140625" style="13"/>
    <col min="5898" max="5898" width="10.85546875" style="13" bestFit="1" customWidth="1"/>
    <col min="5899" max="6144" width="9.140625" style="13"/>
    <col min="6145" max="6145" width="3.5703125" style="13" customWidth="1"/>
    <col min="6146" max="6146" width="50" style="13" customWidth="1"/>
    <col min="6147" max="6147" width="9.7109375" style="13" customWidth="1"/>
    <col min="6148" max="6148" width="10" style="13" customWidth="1"/>
    <col min="6149" max="6149" width="11.7109375" style="13" customWidth="1"/>
    <col min="6150" max="6151" width="11.85546875" style="13" customWidth="1"/>
    <col min="6152" max="6152" width="15.140625" style="13" customWidth="1"/>
    <col min="6153" max="6153" width="9.140625" style="13"/>
    <col min="6154" max="6154" width="10.85546875" style="13" bestFit="1" customWidth="1"/>
    <col min="6155" max="6400" width="9.140625" style="13"/>
    <col min="6401" max="6401" width="3.5703125" style="13" customWidth="1"/>
    <col min="6402" max="6402" width="50" style="13" customWidth="1"/>
    <col min="6403" max="6403" width="9.7109375" style="13" customWidth="1"/>
    <col min="6404" max="6404" width="10" style="13" customWidth="1"/>
    <col min="6405" max="6405" width="11.7109375" style="13" customWidth="1"/>
    <col min="6406" max="6407" width="11.85546875" style="13" customWidth="1"/>
    <col min="6408" max="6408" width="15.140625" style="13" customWidth="1"/>
    <col min="6409" max="6409" width="9.140625" style="13"/>
    <col min="6410" max="6410" width="10.85546875" style="13" bestFit="1" customWidth="1"/>
    <col min="6411" max="6656" width="9.140625" style="13"/>
    <col min="6657" max="6657" width="3.5703125" style="13" customWidth="1"/>
    <col min="6658" max="6658" width="50" style="13" customWidth="1"/>
    <col min="6659" max="6659" width="9.7109375" style="13" customWidth="1"/>
    <col min="6660" max="6660" width="10" style="13" customWidth="1"/>
    <col min="6661" max="6661" width="11.7109375" style="13" customWidth="1"/>
    <col min="6662" max="6663" width="11.85546875" style="13" customWidth="1"/>
    <col min="6664" max="6664" width="15.140625" style="13" customWidth="1"/>
    <col min="6665" max="6665" width="9.140625" style="13"/>
    <col min="6666" max="6666" width="10.85546875" style="13" bestFit="1" customWidth="1"/>
    <col min="6667" max="6912" width="9.140625" style="13"/>
    <col min="6913" max="6913" width="3.5703125" style="13" customWidth="1"/>
    <col min="6914" max="6914" width="50" style="13" customWidth="1"/>
    <col min="6915" max="6915" width="9.7109375" style="13" customWidth="1"/>
    <col min="6916" max="6916" width="10" style="13" customWidth="1"/>
    <col min="6917" max="6917" width="11.7109375" style="13" customWidth="1"/>
    <col min="6918" max="6919" width="11.85546875" style="13" customWidth="1"/>
    <col min="6920" max="6920" width="15.140625" style="13" customWidth="1"/>
    <col min="6921" max="6921" width="9.140625" style="13"/>
    <col min="6922" max="6922" width="10.85546875" style="13" bestFit="1" customWidth="1"/>
    <col min="6923" max="7168" width="9.140625" style="13"/>
    <col min="7169" max="7169" width="3.5703125" style="13" customWidth="1"/>
    <col min="7170" max="7170" width="50" style="13" customWidth="1"/>
    <col min="7171" max="7171" width="9.7109375" style="13" customWidth="1"/>
    <col min="7172" max="7172" width="10" style="13" customWidth="1"/>
    <col min="7173" max="7173" width="11.7109375" style="13" customWidth="1"/>
    <col min="7174" max="7175" width="11.85546875" style="13" customWidth="1"/>
    <col min="7176" max="7176" width="15.140625" style="13" customWidth="1"/>
    <col min="7177" max="7177" width="9.140625" style="13"/>
    <col min="7178" max="7178" width="10.85546875" style="13" bestFit="1" customWidth="1"/>
    <col min="7179" max="7424" width="9.140625" style="13"/>
    <col min="7425" max="7425" width="3.5703125" style="13" customWidth="1"/>
    <col min="7426" max="7426" width="50" style="13" customWidth="1"/>
    <col min="7427" max="7427" width="9.7109375" style="13" customWidth="1"/>
    <col min="7428" max="7428" width="10" style="13" customWidth="1"/>
    <col min="7429" max="7429" width="11.7109375" style="13" customWidth="1"/>
    <col min="7430" max="7431" width="11.85546875" style="13" customWidth="1"/>
    <col min="7432" max="7432" width="15.140625" style="13" customWidth="1"/>
    <col min="7433" max="7433" width="9.140625" style="13"/>
    <col min="7434" max="7434" width="10.85546875" style="13" bestFit="1" customWidth="1"/>
    <col min="7435" max="7680" width="9.140625" style="13"/>
    <col min="7681" max="7681" width="3.5703125" style="13" customWidth="1"/>
    <col min="7682" max="7682" width="50" style="13" customWidth="1"/>
    <col min="7683" max="7683" width="9.7109375" style="13" customWidth="1"/>
    <col min="7684" max="7684" width="10" style="13" customWidth="1"/>
    <col min="7685" max="7685" width="11.7109375" style="13" customWidth="1"/>
    <col min="7686" max="7687" width="11.85546875" style="13" customWidth="1"/>
    <col min="7688" max="7688" width="15.140625" style="13" customWidth="1"/>
    <col min="7689" max="7689" width="9.140625" style="13"/>
    <col min="7690" max="7690" width="10.85546875" style="13" bestFit="1" customWidth="1"/>
    <col min="7691" max="7936" width="9.140625" style="13"/>
    <col min="7937" max="7937" width="3.5703125" style="13" customWidth="1"/>
    <col min="7938" max="7938" width="50" style="13" customWidth="1"/>
    <col min="7939" max="7939" width="9.7109375" style="13" customWidth="1"/>
    <col min="7940" max="7940" width="10" style="13" customWidth="1"/>
    <col min="7941" max="7941" width="11.7109375" style="13" customWidth="1"/>
    <col min="7942" max="7943" width="11.85546875" style="13" customWidth="1"/>
    <col min="7944" max="7944" width="15.140625" style="13" customWidth="1"/>
    <col min="7945" max="7945" width="9.140625" style="13"/>
    <col min="7946" max="7946" width="10.85546875" style="13" bestFit="1" customWidth="1"/>
    <col min="7947" max="8192" width="9.140625" style="13"/>
    <col min="8193" max="8193" width="3.5703125" style="13" customWidth="1"/>
    <col min="8194" max="8194" width="50" style="13" customWidth="1"/>
    <col min="8195" max="8195" width="9.7109375" style="13" customWidth="1"/>
    <col min="8196" max="8196" width="10" style="13" customWidth="1"/>
    <col min="8197" max="8197" width="11.7109375" style="13" customWidth="1"/>
    <col min="8198" max="8199" width="11.85546875" style="13" customWidth="1"/>
    <col min="8200" max="8200" width="15.140625" style="13" customWidth="1"/>
    <col min="8201" max="8201" width="9.140625" style="13"/>
    <col min="8202" max="8202" width="10.85546875" style="13" bestFit="1" customWidth="1"/>
    <col min="8203" max="8448" width="9.140625" style="13"/>
    <col min="8449" max="8449" width="3.5703125" style="13" customWidth="1"/>
    <col min="8450" max="8450" width="50" style="13" customWidth="1"/>
    <col min="8451" max="8451" width="9.7109375" style="13" customWidth="1"/>
    <col min="8452" max="8452" width="10" style="13" customWidth="1"/>
    <col min="8453" max="8453" width="11.7109375" style="13" customWidth="1"/>
    <col min="8454" max="8455" width="11.85546875" style="13" customWidth="1"/>
    <col min="8456" max="8456" width="15.140625" style="13" customWidth="1"/>
    <col min="8457" max="8457" width="9.140625" style="13"/>
    <col min="8458" max="8458" width="10.85546875" style="13" bestFit="1" customWidth="1"/>
    <col min="8459" max="8704" width="9.140625" style="13"/>
    <col min="8705" max="8705" width="3.5703125" style="13" customWidth="1"/>
    <col min="8706" max="8706" width="50" style="13" customWidth="1"/>
    <col min="8707" max="8707" width="9.7109375" style="13" customWidth="1"/>
    <col min="8708" max="8708" width="10" style="13" customWidth="1"/>
    <col min="8709" max="8709" width="11.7109375" style="13" customWidth="1"/>
    <col min="8710" max="8711" width="11.85546875" style="13" customWidth="1"/>
    <col min="8712" max="8712" width="15.140625" style="13" customWidth="1"/>
    <col min="8713" max="8713" width="9.140625" style="13"/>
    <col min="8714" max="8714" width="10.85546875" style="13" bestFit="1" customWidth="1"/>
    <col min="8715" max="8960" width="9.140625" style="13"/>
    <col min="8961" max="8961" width="3.5703125" style="13" customWidth="1"/>
    <col min="8962" max="8962" width="50" style="13" customWidth="1"/>
    <col min="8963" max="8963" width="9.7109375" style="13" customWidth="1"/>
    <col min="8964" max="8964" width="10" style="13" customWidth="1"/>
    <col min="8965" max="8965" width="11.7109375" style="13" customWidth="1"/>
    <col min="8966" max="8967" width="11.85546875" style="13" customWidth="1"/>
    <col min="8968" max="8968" width="15.140625" style="13" customWidth="1"/>
    <col min="8969" max="8969" width="9.140625" style="13"/>
    <col min="8970" max="8970" width="10.85546875" style="13" bestFit="1" customWidth="1"/>
    <col min="8971" max="9216" width="9.140625" style="13"/>
    <col min="9217" max="9217" width="3.5703125" style="13" customWidth="1"/>
    <col min="9218" max="9218" width="50" style="13" customWidth="1"/>
    <col min="9219" max="9219" width="9.7109375" style="13" customWidth="1"/>
    <col min="9220" max="9220" width="10" style="13" customWidth="1"/>
    <col min="9221" max="9221" width="11.7109375" style="13" customWidth="1"/>
    <col min="9222" max="9223" width="11.85546875" style="13" customWidth="1"/>
    <col min="9224" max="9224" width="15.140625" style="13" customWidth="1"/>
    <col min="9225" max="9225" width="9.140625" style="13"/>
    <col min="9226" max="9226" width="10.85546875" style="13" bestFit="1" customWidth="1"/>
    <col min="9227" max="9472" width="9.140625" style="13"/>
    <col min="9473" max="9473" width="3.5703125" style="13" customWidth="1"/>
    <col min="9474" max="9474" width="50" style="13" customWidth="1"/>
    <col min="9475" max="9475" width="9.7109375" style="13" customWidth="1"/>
    <col min="9476" max="9476" width="10" style="13" customWidth="1"/>
    <col min="9477" max="9477" width="11.7109375" style="13" customWidth="1"/>
    <col min="9478" max="9479" width="11.85546875" style="13" customWidth="1"/>
    <col min="9480" max="9480" width="15.140625" style="13" customWidth="1"/>
    <col min="9481" max="9481" width="9.140625" style="13"/>
    <col min="9482" max="9482" width="10.85546875" style="13" bestFit="1" customWidth="1"/>
    <col min="9483" max="9728" width="9.140625" style="13"/>
    <col min="9729" max="9729" width="3.5703125" style="13" customWidth="1"/>
    <col min="9730" max="9730" width="50" style="13" customWidth="1"/>
    <col min="9731" max="9731" width="9.7109375" style="13" customWidth="1"/>
    <col min="9732" max="9732" width="10" style="13" customWidth="1"/>
    <col min="9733" max="9733" width="11.7109375" style="13" customWidth="1"/>
    <col min="9734" max="9735" width="11.85546875" style="13" customWidth="1"/>
    <col min="9736" max="9736" width="15.140625" style="13" customWidth="1"/>
    <col min="9737" max="9737" width="9.140625" style="13"/>
    <col min="9738" max="9738" width="10.85546875" style="13" bestFit="1" customWidth="1"/>
    <col min="9739" max="9984" width="9.140625" style="13"/>
    <col min="9985" max="9985" width="3.5703125" style="13" customWidth="1"/>
    <col min="9986" max="9986" width="50" style="13" customWidth="1"/>
    <col min="9987" max="9987" width="9.7109375" style="13" customWidth="1"/>
    <col min="9988" max="9988" width="10" style="13" customWidth="1"/>
    <col min="9989" max="9989" width="11.7109375" style="13" customWidth="1"/>
    <col min="9990" max="9991" width="11.85546875" style="13" customWidth="1"/>
    <col min="9992" max="9992" width="15.140625" style="13" customWidth="1"/>
    <col min="9993" max="9993" width="9.140625" style="13"/>
    <col min="9994" max="9994" width="10.85546875" style="13" bestFit="1" customWidth="1"/>
    <col min="9995" max="10240" width="9.140625" style="13"/>
    <col min="10241" max="10241" width="3.5703125" style="13" customWidth="1"/>
    <col min="10242" max="10242" width="50" style="13" customWidth="1"/>
    <col min="10243" max="10243" width="9.7109375" style="13" customWidth="1"/>
    <col min="10244" max="10244" width="10" style="13" customWidth="1"/>
    <col min="10245" max="10245" width="11.7109375" style="13" customWidth="1"/>
    <col min="10246" max="10247" width="11.85546875" style="13" customWidth="1"/>
    <col min="10248" max="10248" width="15.140625" style="13" customWidth="1"/>
    <col min="10249" max="10249" width="9.140625" style="13"/>
    <col min="10250" max="10250" width="10.85546875" style="13" bestFit="1" customWidth="1"/>
    <col min="10251" max="10496" width="9.140625" style="13"/>
    <col min="10497" max="10497" width="3.5703125" style="13" customWidth="1"/>
    <col min="10498" max="10498" width="50" style="13" customWidth="1"/>
    <col min="10499" max="10499" width="9.7109375" style="13" customWidth="1"/>
    <col min="10500" max="10500" width="10" style="13" customWidth="1"/>
    <col min="10501" max="10501" width="11.7109375" style="13" customWidth="1"/>
    <col min="10502" max="10503" width="11.85546875" style="13" customWidth="1"/>
    <col min="10504" max="10504" width="15.140625" style="13" customWidth="1"/>
    <col min="10505" max="10505" width="9.140625" style="13"/>
    <col min="10506" max="10506" width="10.85546875" style="13" bestFit="1" customWidth="1"/>
    <col min="10507" max="10752" width="9.140625" style="13"/>
    <col min="10753" max="10753" width="3.5703125" style="13" customWidth="1"/>
    <col min="10754" max="10754" width="50" style="13" customWidth="1"/>
    <col min="10755" max="10755" width="9.7109375" style="13" customWidth="1"/>
    <col min="10756" max="10756" width="10" style="13" customWidth="1"/>
    <col min="10757" max="10757" width="11.7109375" style="13" customWidth="1"/>
    <col min="10758" max="10759" width="11.85546875" style="13" customWidth="1"/>
    <col min="10760" max="10760" width="15.140625" style="13" customWidth="1"/>
    <col min="10761" max="10761" width="9.140625" style="13"/>
    <col min="10762" max="10762" width="10.85546875" style="13" bestFit="1" customWidth="1"/>
    <col min="10763" max="11008" width="9.140625" style="13"/>
    <col min="11009" max="11009" width="3.5703125" style="13" customWidth="1"/>
    <col min="11010" max="11010" width="50" style="13" customWidth="1"/>
    <col min="11011" max="11011" width="9.7109375" style="13" customWidth="1"/>
    <col min="11012" max="11012" width="10" style="13" customWidth="1"/>
    <col min="11013" max="11013" width="11.7109375" style="13" customWidth="1"/>
    <col min="11014" max="11015" width="11.85546875" style="13" customWidth="1"/>
    <col min="11016" max="11016" width="15.140625" style="13" customWidth="1"/>
    <col min="11017" max="11017" width="9.140625" style="13"/>
    <col min="11018" max="11018" width="10.85546875" style="13" bestFit="1" customWidth="1"/>
    <col min="11019" max="11264" width="9.140625" style="13"/>
    <col min="11265" max="11265" width="3.5703125" style="13" customWidth="1"/>
    <col min="11266" max="11266" width="50" style="13" customWidth="1"/>
    <col min="11267" max="11267" width="9.7109375" style="13" customWidth="1"/>
    <col min="11268" max="11268" width="10" style="13" customWidth="1"/>
    <col min="11269" max="11269" width="11.7109375" style="13" customWidth="1"/>
    <col min="11270" max="11271" width="11.85546875" style="13" customWidth="1"/>
    <col min="11272" max="11272" width="15.140625" style="13" customWidth="1"/>
    <col min="11273" max="11273" width="9.140625" style="13"/>
    <col min="11274" max="11274" width="10.85546875" style="13" bestFit="1" customWidth="1"/>
    <col min="11275" max="11520" width="9.140625" style="13"/>
    <col min="11521" max="11521" width="3.5703125" style="13" customWidth="1"/>
    <col min="11522" max="11522" width="50" style="13" customWidth="1"/>
    <col min="11523" max="11523" width="9.7109375" style="13" customWidth="1"/>
    <col min="11524" max="11524" width="10" style="13" customWidth="1"/>
    <col min="11525" max="11525" width="11.7109375" style="13" customWidth="1"/>
    <col min="11526" max="11527" width="11.85546875" style="13" customWidth="1"/>
    <col min="11528" max="11528" width="15.140625" style="13" customWidth="1"/>
    <col min="11529" max="11529" width="9.140625" style="13"/>
    <col min="11530" max="11530" width="10.85546875" style="13" bestFit="1" customWidth="1"/>
    <col min="11531" max="11776" width="9.140625" style="13"/>
    <col min="11777" max="11777" width="3.5703125" style="13" customWidth="1"/>
    <col min="11778" max="11778" width="50" style="13" customWidth="1"/>
    <col min="11779" max="11779" width="9.7109375" style="13" customWidth="1"/>
    <col min="11780" max="11780" width="10" style="13" customWidth="1"/>
    <col min="11781" max="11781" width="11.7109375" style="13" customWidth="1"/>
    <col min="11782" max="11783" width="11.85546875" style="13" customWidth="1"/>
    <col min="11784" max="11784" width="15.140625" style="13" customWidth="1"/>
    <col min="11785" max="11785" width="9.140625" style="13"/>
    <col min="11786" max="11786" width="10.85546875" style="13" bestFit="1" customWidth="1"/>
    <col min="11787" max="12032" width="9.140625" style="13"/>
    <col min="12033" max="12033" width="3.5703125" style="13" customWidth="1"/>
    <col min="12034" max="12034" width="50" style="13" customWidth="1"/>
    <col min="12035" max="12035" width="9.7109375" style="13" customWidth="1"/>
    <col min="12036" max="12036" width="10" style="13" customWidth="1"/>
    <col min="12037" max="12037" width="11.7109375" style="13" customWidth="1"/>
    <col min="12038" max="12039" width="11.85546875" style="13" customWidth="1"/>
    <col min="12040" max="12040" width="15.140625" style="13" customWidth="1"/>
    <col min="12041" max="12041" width="9.140625" style="13"/>
    <col min="12042" max="12042" width="10.85546875" style="13" bestFit="1" customWidth="1"/>
    <col min="12043" max="12288" width="9.140625" style="13"/>
    <col min="12289" max="12289" width="3.5703125" style="13" customWidth="1"/>
    <col min="12290" max="12290" width="50" style="13" customWidth="1"/>
    <col min="12291" max="12291" width="9.7109375" style="13" customWidth="1"/>
    <col min="12292" max="12292" width="10" style="13" customWidth="1"/>
    <col min="12293" max="12293" width="11.7109375" style="13" customWidth="1"/>
    <col min="12294" max="12295" width="11.85546875" style="13" customWidth="1"/>
    <col min="12296" max="12296" width="15.140625" style="13" customWidth="1"/>
    <col min="12297" max="12297" width="9.140625" style="13"/>
    <col min="12298" max="12298" width="10.85546875" style="13" bestFit="1" customWidth="1"/>
    <col min="12299" max="12544" width="9.140625" style="13"/>
    <col min="12545" max="12545" width="3.5703125" style="13" customWidth="1"/>
    <col min="12546" max="12546" width="50" style="13" customWidth="1"/>
    <col min="12547" max="12547" width="9.7109375" style="13" customWidth="1"/>
    <col min="12548" max="12548" width="10" style="13" customWidth="1"/>
    <col min="12549" max="12549" width="11.7109375" style="13" customWidth="1"/>
    <col min="12550" max="12551" width="11.85546875" style="13" customWidth="1"/>
    <col min="12552" max="12552" width="15.140625" style="13" customWidth="1"/>
    <col min="12553" max="12553" width="9.140625" style="13"/>
    <col min="12554" max="12554" width="10.85546875" style="13" bestFit="1" customWidth="1"/>
    <col min="12555" max="12800" width="9.140625" style="13"/>
    <col min="12801" max="12801" width="3.5703125" style="13" customWidth="1"/>
    <col min="12802" max="12802" width="50" style="13" customWidth="1"/>
    <col min="12803" max="12803" width="9.7109375" style="13" customWidth="1"/>
    <col min="12804" max="12804" width="10" style="13" customWidth="1"/>
    <col min="12805" max="12805" width="11.7109375" style="13" customWidth="1"/>
    <col min="12806" max="12807" width="11.85546875" style="13" customWidth="1"/>
    <col min="12808" max="12808" width="15.140625" style="13" customWidth="1"/>
    <col min="12809" max="12809" width="9.140625" style="13"/>
    <col min="12810" max="12810" width="10.85546875" style="13" bestFit="1" customWidth="1"/>
    <col min="12811" max="13056" width="9.140625" style="13"/>
    <col min="13057" max="13057" width="3.5703125" style="13" customWidth="1"/>
    <col min="13058" max="13058" width="50" style="13" customWidth="1"/>
    <col min="13059" max="13059" width="9.7109375" style="13" customWidth="1"/>
    <col min="13060" max="13060" width="10" style="13" customWidth="1"/>
    <col min="13061" max="13061" width="11.7109375" style="13" customWidth="1"/>
    <col min="13062" max="13063" width="11.85546875" style="13" customWidth="1"/>
    <col min="13064" max="13064" width="15.140625" style="13" customWidth="1"/>
    <col min="13065" max="13065" width="9.140625" style="13"/>
    <col min="13066" max="13066" width="10.85546875" style="13" bestFit="1" customWidth="1"/>
    <col min="13067" max="13312" width="9.140625" style="13"/>
    <col min="13313" max="13313" width="3.5703125" style="13" customWidth="1"/>
    <col min="13314" max="13314" width="50" style="13" customWidth="1"/>
    <col min="13315" max="13315" width="9.7109375" style="13" customWidth="1"/>
    <col min="13316" max="13316" width="10" style="13" customWidth="1"/>
    <col min="13317" max="13317" width="11.7109375" style="13" customWidth="1"/>
    <col min="13318" max="13319" width="11.85546875" style="13" customWidth="1"/>
    <col min="13320" max="13320" width="15.140625" style="13" customWidth="1"/>
    <col min="13321" max="13321" width="9.140625" style="13"/>
    <col min="13322" max="13322" width="10.85546875" style="13" bestFit="1" customWidth="1"/>
    <col min="13323" max="13568" width="9.140625" style="13"/>
    <col min="13569" max="13569" width="3.5703125" style="13" customWidth="1"/>
    <col min="13570" max="13570" width="50" style="13" customWidth="1"/>
    <col min="13571" max="13571" width="9.7109375" style="13" customWidth="1"/>
    <col min="13572" max="13572" width="10" style="13" customWidth="1"/>
    <col min="13573" max="13573" width="11.7109375" style="13" customWidth="1"/>
    <col min="13574" max="13575" width="11.85546875" style="13" customWidth="1"/>
    <col min="13576" max="13576" width="15.140625" style="13" customWidth="1"/>
    <col min="13577" max="13577" width="9.140625" style="13"/>
    <col min="13578" max="13578" width="10.85546875" style="13" bestFit="1" customWidth="1"/>
    <col min="13579" max="13824" width="9.140625" style="13"/>
    <col min="13825" max="13825" width="3.5703125" style="13" customWidth="1"/>
    <col min="13826" max="13826" width="50" style="13" customWidth="1"/>
    <col min="13827" max="13827" width="9.7109375" style="13" customWidth="1"/>
    <col min="13828" max="13828" width="10" style="13" customWidth="1"/>
    <col min="13829" max="13829" width="11.7109375" style="13" customWidth="1"/>
    <col min="13830" max="13831" width="11.85546875" style="13" customWidth="1"/>
    <col min="13832" max="13832" width="15.140625" style="13" customWidth="1"/>
    <col min="13833" max="13833" width="9.140625" style="13"/>
    <col min="13834" max="13834" width="10.85546875" style="13" bestFit="1" customWidth="1"/>
    <col min="13835" max="14080" width="9.140625" style="13"/>
    <col min="14081" max="14081" width="3.5703125" style="13" customWidth="1"/>
    <col min="14082" max="14082" width="50" style="13" customWidth="1"/>
    <col min="14083" max="14083" width="9.7109375" style="13" customWidth="1"/>
    <col min="14084" max="14084" width="10" style="13" customWidth="1"/>
    <col min="14085" max="14085" width="11.7109375" style="13" customWidth="1"/>
    <col min="14086" max="14087" width="11.85546875" style="13" customWidth="1"/>
    <col min="14088" max="14088" width="15.140625" style="13" customWidth="1"/>
    <col min="14089" max="14089" width="9.140625" style="13"/>
    <col min="14090" max="14090" width="10.85546875" style="13" bestFit="1" customWidth="1"/>
    <col min="14091" max="14336" width="9.140625" style="13"/>
    <col min="14337" max="14337" width="3.5703125" style="13" customWidth="1"/>
    <col min="14338" max="14338" width="50" style="13" customWidth="1"/>
    <col min="14339" max="14339" width="9.7109375" style="13" customWidth="1"/>
    <col min="14340" max="14340" width="10" style="13" customWidth="1"/>
    <col min="14341" max="14341" width="11.7109375" style="13" customWidth="1"/>
    <col min="14342" max="14343" width="11.85546875" style="13" customWidth="1"/>
    <col min="14344" max="14344" width="15.140625" style="13" customWidth="1"/>
    <col min="14345" max="14345" width="9.140625" style="13"/>
    <col min="14346" max="14346" width="10.85546875" style="13" bestFit="1" customWidth="1"/>
    <col min="14347" max="14592" width="9.140625" style="13"/>
    <col min="14593" max="14593" width="3.5703125" style="13" customWidth="1"/>
    <col min="14594" max="14594" width="50" style="13" customWidth="1"/>
    <col min="14595" max="14595" width="9.7109375" style="13" customWidth="1"/>
    <col min="14596" max="14596" width="10" style="13" customWidth="1"/>
    <col min="14597" max="14597" width="11.7109375" style="13" customWidth="1"/>
    <col min="14598" max="14599" width="11.85546875" style="13" customWidth="1"/>
    <col min="14600" max="14600" width="15.140625" style="13" customWidth="1"/>
    <col min="14601" max="14601" width="9.140625" style="13"/>
    <col min="14602" max="14602" width="10.85546875" style="13" bestFit="1" customWidth="1"/>
    <col min="14603" max="14848" width="9.140625" style="13"/>
    <col min="14849" max="14849" width="3.5703125" style="13" customWidth="1"/>
    <col min="14850" max="14850" width="50" style="13" customWidth="1"/>
    <col min="14851" max="14851" width="9.7109375" style="13" customWidth="1"/>
    <col min="14852" max="14852" width="10" style="13" customWidth="1"/>
    <col min="14853" max="14853" width="11.7109375" style="13" customWidth="1"/>
    <col min="14854" max="14855" width="11.85546875" style="13" customWidth="1"/>
    <col min="14856" max="14856" width="15.140625" style="13" customWidth="1"/>
    <col min="14857" max="14857" width="9.140625" style="13"/>
    <col min="14858" max="14858" width="10.85546875" style="13" bestFit="1" customWidth="1"/>
    <col min="14859" max="15104" width="9.140625" style="13"/>
    <col min="15105" max="15105" width="3.5703125" style="13" customWidth="1"/>
    <col min="15106" max="15106" width="50" style="13" customWidth="1"/>
    <col min="15107" max="15107" width="9.7109375" style="13" customWidth="1"/>
    <col min="15108" max="15108" width="10" style="13" customWidth="1"/>
    <col min="15109" max="15109" width="11.7109375" style="13" customWidth="1"/>
    <col min="15110" max="15111" width="11.85546875" style="13" customWidth="1"/>
    <col min="15112" max="15112" width="15.140625" style="13" customWidth="1"/>
    <col min="15113" max="15113" width="9.140625" style="13"/>
    <col min="15114" max="15114" width="10.85546875" style="13" bestFit="1" customWidth="1"/>
    <col min="15115" max="15360" width="9.140625" style="13"/>
    <col min="15361" max="15361" width="3.5703125" style="13" customWidth="1"/>
    <col min="15362" max="15362" width="50" style="13" customWidth="1"/>
    <col min="15363" max="15363" width="9.7109375" style="13" customWidth="1"/>
    <col min="15364" max="15364" width="10" style="13" customWidth="1"/>
    <col min="15365" max="15365" width="11.7109375" style="13" customWidth="1"/>
    <col min="15366" max="15367" width="11.85546875" style="13" customWidth="1"/>
    <col min="15368" max="15368" width="15.140625" style="13" customWidth="1"/>
    <col min="15369" max="15369" width="9.140625" style="13"/>
    <col min="15370" max="15370" width="10.85546875" style="13" bestFit="1" customWidth="1"/>
    <col min="15371" max="15616" width="9.140625" style="13"/>
    <col min="15617" max="15617" width="3.5703125" style="13" customWidth="1"/>
    <col min="15618" max="15618" width="50" style="13" customWidth="1"/>
    <col min="15619" max="15619" width="9.7109375" style="13" customWidth="1"/>
    <col min="15620" max="15620" width="10" style="13" customWidth="1"/>
    <col min="15621" max="15621" width="11.7109375" style="13" customWidth="1"/>
    <col min="15622" max="15623" width="11.85546875" style="13" customWidth="1"/>
    <col min="15624" max="15624" width="15.140625" style="13" customWidth="1"/>
    <col min="15625" max="15625" width="9.140625" style="13"/>
    <col min="15626" max="15626" width="10.85546875" style="13" bestFit="1" customWidth="1"/>
    <col min="15627" max="15872" width="9.140625" style="13"/>
    <col min="15873" max="15873" width="3.5703125" style="13" customWidth="1"/>
    <col min="15874" max="15874" width="50" style="13" customWidth="1"/>
    <col min="15875" max="15875" width="9.7109375" style="13" customWidth="1"/>
    <col min="15876" max="15876" width="10" style="13" customWidth="1"/>
    <col min="15877" max="15877" width="11.7109375" style="13" customWidth="1"/>
    <col min="15878" max="15879" width="11.85546875" style="13" customWidth="1"/>
    <col min="15880" max="15880" width="15.140625" style="13" customWidth="1"/>
    <col min="15881" max="15881" width="9.140625" style="13"/>
    <col min="15882" max="15882" width="10.85546875" style="13" bestFit="1" customWidth="1"/>
    <col min="15883" max="16128" width="9.140625" style="13"/>
    <col min="16129" max="16129" width="3.5703125" style="13" customWidth="1"/>
    <col min="16130" max="16130" width="50" style="13" customWidth="1"/>
    <col min="16131" max="16131" width="9.7109375" style="13" customWidth="1"/>
    <col min="16132" max="16132" width="10" style="13" customWidth="1"/>
    <col min="16133" max="16133" width="11.7109375" style="13" customWidth="1"/>
    <col min="16134" max="16135" width="11.85546875" style="13" customWidth="1"/>
    <col min="16136" max="16136" width="15.140625" style="13" customWidth="1"/>
    <col min="16137" max="16137" width="9.140625" style="13"/>
    <col min="16138" max="16138" width="10.85546875" style="13" bestFit="1" customWidth="1"/>
    <col min="16139" max="16384" width="9.140625" style="13"/>
  </cols>
  <sheetData>
    <row r="1" spans="1:11" ht="9.75" customHeight="1">
      <c r="A1" s="9"/>
      <c r="B1" s="10"/>
      <c r="C1" s="10"/>
      <c r="D1" s="10"/>
      <c r="E1" s="10"/>
      <c r="F1" s="10"/>
      <c r="G1" s="10"/>
      <c r="H1" s="11"/>
    </row>
    <row r="2" spans="1:11" ht="15" customHeight="1">
      <c r="A2" s="552" t="s">
        <v>561</v>
      </c>
      <c r="B2" s="552"/>
      <c r="C2" s="552"/>
      <c r="D2" s="552"/>
      <c r="E2" s="552"/>
      <c r="F2" s="552"/>
      <c r="G2" s="552"/>
      <c r="H2" s="552"/>
    </row>
    <row r="3" spans="1:11">
      <c r="A3" s="9"/>
      <c r="B3" s="10"/>
      <c r="C3" s="10"/>
      <c r="D3" s="14"/>
      <c r="E3" s="14"/>
      <c r="F3" s="10"/>
      <c r="G3" s="10"/>
      <c r="H3" s="11"/>
    </row>
    <row r="4" spans="1:11" ht="12.75" customHeight="1">
      <c r="A4" s="554" t="s">
        <v>107</v>
      </c>
      <c r="B4" s="554"/>
      <c r="C4" s="554"/>
      <c r="D4" s="554"/>
      <c r="E4" s="554"/>
      <c r="F4" s="554"/>
      <c r="G4" s="554"/>
      <c r="H4" s="554"/>
    </row>
    <row r="5" spans="1:11" ht="12.75" customHeight="1">
      <c r="A5" s="554" t="s">
        <v>515</v>
      </c>
      <c r="B5" s="554"/>
      <c r="C5" s="554"/>
      <c r="D5" s="554"/>
      <c r="E5" s="554"/>
      <c r="F5" s="554"/>
      <c r="G5" s="554"/>
      <c r="H5" s="554"/>
    </row>
    <row r="6" spans="1:11" ht="69.75" customHeight="1">
      <c r="A6" s="554" t="s">
        <v>516</v>
      </c>
      <c r="B6" s="554"/>
      <c r="C6" s="554"/>
      <c r="D6" s="554"/>
      <c r="E6" s="554"/>
      <c r="F6" s="554"/>
      <c r="G6" s="554"/>
      <c r="H6" s="554"/>
    </row>
    <row r="7" spans="1:11" ht="12.75" customHeight="1">
      <c r="A7" s="139"/>
      <c r="B7" s="139"/>
      <c r="C7" s="139"/>
      <c r="D7" s="139"/>
      <c r="E7" s="139"/>
      <c r="F7" s="139"/>
      <c r="G7" s="139"/>
      <c r="H7" s="139"/>
    </row>
    <row r="8" spans="1:11" ht="12.75" customHeight="1">
      <c r="A8" s="9"/>
      <c r="B8" s="70"/>
      <c r="C8" s="70"/>
      <c r="D8" s="14" t="s">
        <v>233</v>
      </c>
      <c r="E8" s="14"/>
      <c r="F8" s="69"/>
      <c r="G8" s="69"/>
      <c r="H8" s="66"/>
    </row>
    <row r="9" spans="1:11" ht="12.75" customHeight="1">
      <c r="A9" s="9"/>
      <c r="B9" s="70"/>
      <c r="C9" s="70"/>
      <c r="D9" s="14"/>
      <c r="E9" s="14"/>
      <c r="F9" s="69"/>
      <c r="G9" s="69"/>
      <c r="H9" s="66"/>
      <c r="J9" s="362" t="s">
        <v>562</v>
      </c>
      <c r="K9" s="372" t="s">
        <v>563</v>
      </c>
    </row>
    <row r="10" spans="1:11" ht="12.75" customHeight="1">
      <c r="A10" s="20" t="s">
        <v>161</v>
      </c>
      <c r="B10" s="51" t="s">
        <v>112</v>
      </c>
      <c r="C10" s="20" t="s">
        <v>113</v>
      </c>
      <c r="D10" s="20" t="s">
        <v>114</v>
      </c>
      <c r="E10" s="20" t="s">
        <v>115</v>
      </c>
      <c r="F10" s="20" t="s">
        <v>137</v>
      </c>
      <c r="G10" s="104" t="s">
        <v>162</v>
      </c>
      <c r="H10" s="21" t="s">
        <v>118</v>
      </c>
    </row>
    <row r="11" spans="1:11" ht="12.75" customHeight="1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44">
        <v>8</v>
      </c>
    </row>
    <row r="12" spans="1:11" ht="12.75" customHeight="1">
      <c r="A12" s="142">
        <v>1</v>
      </c>
      <c r="B12" s="105" t="s">
        <v>165</v>
      </c>
      <c r="C12" s="51" t="s">
        <v>62</v>
      </c>
      <c r="D12" s="337" t="s">
        <v>67</v>
      </c>
      <c r="E12" s="19"/>
      <c r="F12" s="19"/>
      <c r="G12" s="321"/>
      <c r="H12" s="54">
        <f>SUM(H13:H43)</f>
        <v>685.0034701970352</v>
      </c>
      <c r="J12" s="362">
        <v>207.46</v>
      </c>
    </row>
    <row r="13" spans="1:11" ht="12.75" customHeight="1">
      <c r="A13" s="142"/>
      <c r="B13" s="328" t="s">
        <v>320</v>
      </c>
      <c r="C13" s="51"/>
      <c r="D13" s="49"/>
      <c r="E13" s="19" t="s">
        <v>167</v>
      </c>
      <c r="F13" s="44">
        <v>0.01</v>
      </c>
      <c r="G13" s="214">
        <v>52.17</v>
      </c>
      <c r="H13" s="57">
        <f>F13*G13</f>
        <v>0.52170000000000005</v>
      </c>
    </row>
    <row r="14" spans="1:11" ht="12.75" customHeight="1">
      <c r="A14" s="142"/>
      <c r="B14" s="328" t="s">
        <v>321</v>
      </c>
      <c r="C14" s="51"/>
      <c r="D14" s="49"/>
      <c r="E14" s="19" t="s">
        <v>167</v>
      </c>
      <c r="F14" s="44">
        <v>0.01</v>
      </c>
      <c r="G14" s="214">
        <v>53.33</v>
      </c>
      <c r="H14" s="57">
        <f t="shared" ref="H14:H43" si="0">F14*G14</f>
        <v>0.5333</v>
      </c>
    </row>
    <row r="15" spans="1:11" ht="12.75" customHeight="1">
      <c r="A15" s="142"/>
      <c r="B15" s="328" t="s">
        <v>322</v>
      </c>
      <c r="C15" s="51"/>
      <c r="D15" s="49"/>
      <c r="E15" s="19" t="s">
        <v>167</v>
      </c>
      <c r="F15" s="44">
        <v>0.01</v>
      </c>
      <c r="G15" s="214">
        <v>45.1</v>
      </c>
      <c r="H15" s="57">
        <f t="shared" si="0"/>
        <v>0.45100000000000001</v>
      </c>
    </row>
    <row r="16" spans="1:11" ht="12.75" customHeight="1">
      <c r="A16" s="142"/>
      <c r="B16" s="328" t="s">
        <v>323</v>
      </c>
      <c r="C16" s="51"/>
      <c r="D16" s="49"/>
      <c r="E16" s="19" t="s">
        <v>167</v>
      </c>
      <c r="F16" s="44">
        <v>0.01</v>
      </c>
      <c r="G16" s="214">
        <v>85.22</v>
      </c>
      <c r="H16" s="57">
        <f t="shared" si="0"/>
        <v>0.85219999999999996</v>
      </c>
    </row>
    <row r="17" spans="1:8" ht="12.75" customHeight="1">
      <c r="A17" s="142"/>
      <c r="B17" s="328" t="s">
        <v>324</v>
      </c>
      <c r="C17" s="51"/>
      <c r="D17" s="49"/>
      <c r="E17" s="19" t="s">
        <v>167</v>
      </c>
      <c r="F17" s="44">
        <v>0.01</v>
      </c>
      <c r="G17" s="214">
        <v>55.65</v>
      </c>
      <c r="H17" s="57">
        <f t="shared" si="0"/>
        <v>0.55649999999999999</v>
      </c>
    </row>
    <row r="18" spans="1:8" ht="12.75" customHeight="1">
      <c r="A18" s="142"/>
      <c r="B18" s="328" t="s">
        <v>325</v>
      </c>
      <c r="C18" s="51"/>
      <c r="D18" s="49"/>
      <c r="E18" s="19" t="s">
        <v>167</v>
      </c>
      <c r="F18" s="44">
        <v>0.01</v>
      </c>
      <c r="G18" s="214">
        <v>52.17</v>
      </c>
      <c r="H18" s="57">
        <f t="shared" si="0"/>
        <v>0.52170000000000005</v>
      </c>
    </row>
    <row r="19" spans="1:8" ht="12.75" customHeight="1">
      <c r="A19" s="142"/>
      <c r="B19" s="325" t="s">
        <v>529</v>
      </c>
      <c r="C19" s="51"/>
      <c r="D19" s="49"/>
      <c r="E19" s="19" t="s">
        <v>167</v>
      </c>
      <c r="F19" s="44">
        <v>0.01</v>
      </c>
      <c r="G19" s="214">
        <v>165.31</v>
      </c>
      <c r="H19" s="57">
        <f t="shared" si="0"/>
        <v>1.6531</v>
      </c>
    </row>
    <row r="20" spans="1:8" ht="12.75" customHeight="1">
      <c r="A20" s="142"/>
      <c r="B20" s="328" t="s">
        <v>540</v>
      </c>
      <c r="C20" s="51"/>
      <c r="D20" s="49"/>
      <c r="E20" s="19" t="s">
        <v>167</v>
      </c>
      <c r="F20" s="44">
        <v>0.01</v>
      </c>
      <c r="G20" s="214">
        <v>168.11</v>
      </c>
      <c r="H20" s="57">
        <f t="shared" si="0"/>
        <v>1.6811000000000003</v>
      </c>
    </row>
    <row r="21" spans="1:8" ht="12.75" customHeight="1">
      <c r="A21" s="142"/>
      <c r="B21" s="329" t="s">
        <v>531</v>
      </c>
      <c r="C21" s="51"/>
      <c r="D21" s="49"/>
      <c r="E21" s="19" t="s">
        <v>167</v>
      </c>
      <c r="F21" s="44">
        <v>0.01</v>
      </c>
      <c r="G21" s="214">
        <v>220.29</v>
      </c>
      <c r="H21" s="57">
        <f t="shared" si="0"/>
        <v>2.2029000000000001</v>
      </c>
    </row>
    <row r="22" spans="1:8" ht="12.75" customHeight="1">
      <c r="A22" s="142"/>
      <c r="B22" s="329" t="s">
        <v>498</v>
      </c>
      <c r="C22" s="51"/>
      <c r="D22" s="49"/>
      <c r="E22" s="19" t="s">
        <v>170</v>
      </c>
      <c r="F22" s="44">
        <v>0.01</v>
      </c>
      <c r="G22" s="214">
        <v>139.13</v>
      </c>
      <c r="H22" s="57">
        <f t="shared" si="0"/>
        <v>1.3913</v>
      </c>
    </row>
    <row r="23" spans="1:8" ht="12.75" customHeight="1">
      <c r="A23" s="142"/>
      <c r="B23" s="328" t="s">
        <v>541</v>
      </c>
      <c r="C23" s="51"/>
      <c r="D23" s="49"/>
      <c r="E23" s="19" t="s">
        <v>167</v>
      </c>
      <c r="F23" s="44">
        <v>0.01</v>
      </c>
      <c r="G23" s="214">
        <v>359.41</v>
      </c>
      <c r="H23" s="57">
        <f t="shared" si="0"/>
        <v>3.5941000000000005</v>
      </c>
    </row>
    <row r="24" spans="1:8" ht="12.75" customHeight="1">
      <c r="A24" s="142"/>
      <c r="B24" s="328" t="s">
        <v>526</v>
      </c>
      <c r="C24" s="51"/>
      <c r="D24" s="49"/>
      <c r="E24" s="19" t="s">
        <v>167</v>
      </c>
      <c r="F24" s="44">
        <v>1E-3</v>
      </c>
      <c r="G24" s="214">
        <v>380.28</v>
      </c>
      <c r="H24" s="57">
        <f t="shared" si="0"/>
        <v>0.38028000000000001</v>
      </c>
    </row>
    <row r="25" spans="1:8" ht="12.75" customHeight="1">
      <c r="A25" s="142"/>
      <c r="B25" s="328" t="s">
        <v>542</v>
      </c>
      <c r="C25" s="51"/>
      <c r="D25" s="49"/>
      <c r="E25" s="19" t="s">
        <v>167</v>
      </c>
      <c r="F25" s="44">
        <v>1E-3</v>
      </c>
      <c r="G25" s="108">
        <v>301.44</v>
      </c>
      <c r="H25" s="57">
        <f t="shared" si="0"/>
        <v>0.30143999999999999</v>
      </c>
    </row>
    <row r="26" spans="1:8" ht="12.75" customHeight="1">
      <c r="A26" s="142"/>
      <c r="B26" s="328" t="s">
        <v>527</v>
      </c>
      <c r="C26" s="51"/>
      <c r="D26" s="49"/>
      <c r="E26" s="19" t="s">
        <v>167</v>
      </c>
      <c r="F26" s="44">
        <v>1E-3</v>
      </c>
      <c r="G26" s="214">
        <v>394.2</v>
      </c>
      <c r="H26" s="57">
        <f t="shared" si="0"/>
        <v>0.39419999999999999</v>
      </c>
    </row>
    <row r="27" spans="1:8" ht="12.75" customHeight="1">
      <c r="A27" s="142"/>
      <c r="B27" s="328" t="s">
        <v>543</v>
      </c>
      <c r="C27" s="51"/>
      <c r="D27" s="49"/>
      <c r="E27" s="19" t="s">
        <v>170</v>
      </c>
      <c r="F27" s="44">
        <v>0.01</v>
      </c>
      <c r="G27" s="214">
        <v>115.94</v>
      </c>
      <c r="H27" s="57">
        <f t="shared" si="0"/>
        <v>1.1594</v>
      </c>
    </row>
    <row r="28" spans="1:8" ht="12.75" customHeight="1">
      <c r="A28" s="142"/>
      <c r="B28" s="328" t="s">
        <v>544</v>
      </c>
      <c r="C28" s="51"/>
      <c r="D28" s="49"/>
      <c r="E28" s="19" t="s">
        <v>170</v>
      </c>
      <c r="F28" s="44">
        <v>0.1</v>
      </c>
      <c r="G28" s="214">
        <v>164.75</v>
      </c>
      <c r="H28" s="57">
        <f t="shared" si="0"/>
        <v>16.475000000000001</v>
      </c>
    </row>
    <row r="29" spans="1:8" ht="12.75" customHeight="1">
      <c r="A29" s="142"/>
      <c r="B29" s="328" t="s">
        <v>545</v>
      </c>
      <c r="C29" s="51"/>
      <c r="D29" s="49"/>
      <c r="E29" s="19" t="s">
        <v>167</v>
      </c>
      <c r="F29" s="44">
        <v>1E-3</v>
      </c>
      <c r="G29" s="108">
        <v>524.63</v>
      </c>
      <c r="H29" s="57">
        <f t="shared" si="0"/>
        <v>0.52463000000000004</v>
      </c>
    </row>
    <row r="30" spans="1:8" ht="12.75" customHeight="1">
      <c r="A30" s="142"/>
      <c r="B30" s="328" t="s">
        <v>326</v>
      </c>
      <c r="C30" s="51"/>
      <c r="D30" s="49"/>
      <c r="E30" s="19" t="s">
        <v>167</v>
      </c>
      <c r="F30" s="44">
        <v>9.3135659740000001E-2</v>
      </c>
      <c r="G30" s="214">
        <v>614.48</v>
      </c>
      <c r="H30" s="57">
        <f t="shared" si="0"/>
        <v>57.230000197035203</v>
      </c>
    </row>
    <row r="31" spans="1:8" ht="12.75" customHeight="1">
      <c r="A31" s="142"/>
      <c r="B31" s="328" t="s">
        <v>546</v>
      </c>
      <c r="C31" s="51"/>
      <c r="D31" s="49"/>
      <c r="E31" s="19" t="s">
        <v>167</v>
      </c>
      <c r="F31" s="44">
        <v>0.1</v>
      </c>
      <c r="G31" s="214">
        <v>289.85000000000002</v>
      </c>
      <c r="H31" s="57">
        <f t="shared" si="0"/>
        <v>28.985000000000003</v>
      </c>
    </row>
    <row r="32" spans="1:8" ht="12.75" customHeight="1">
      <c r="A32" s="142"/>
      <c r="B32" s="328" t="s">
        <v>327</v>
      </c>
      <c r="C32" s="51"/>
      <c r="D32" s="49"/>
      <c r="E32" s="19" t="s">
        <v>167</v>
      </c>
      <c r="F32" s="44">
        <v>1E-3</v>
      </c>
      <c r="G32" s="108">
        <v>718.83</v>
      </c>
      <c r="H32" s="57">
        <f t="shared" si="0"/>
        <v>0.71883000000000008</v>
      </c>
    </row>
    <row r="33" spans="1:19" ht="12.75" customHeight="1">
      <c r="A33" s="142"/>
      <c r="B33" s="328" t="s">
        <v>328</v>
      </c>
      <c r="C33" s="51"/>
      <c r="D33" s="49"/>
      <c r="E33" s="19" t="s">
        <v>170</v>
      </c>
      <c r="F33" s="44">
        <v>0.1</v>
      </c>
      <c r="G33" s="214">
        <v>185.34</v>
      </c>
      <c r="H33" s="57">
        <f t="shared" si="0"/>
        <v>18.534000000000002</v>
      </c>
    </row>
    <row r="34" spans="1:19" ht="12.75" customHeight="1">
      <c r="A34" s="142"/>
      <c r="B34" s="328" t="s">
        <v>547</v>
      </c>
      <c r="C34" s="51"/>
      <c r="D34" s="49"/>
      <c r="E34" s="19" t="s">
        <v>168</v>
      </c>
      <c r="F34" s="44">
        <v>0.01</v>
      </c>
      <c r="G34" s="215">
        <v>10.67</v>
      </c>
      <c r="H34" s="57">
        <f t="shared" si="0"/>
        <v>0.1067</v>
      </c>
    </row>
    <row r="35" spans="1:19" ht="60">
      <c r="A35" s="142"/>
      <c r="B35" s="330" t="s">
        <v>538</v>
      </c>
      <c r="C35" s="51"/>
      <c r="D35" s="49"/>
      <c r="E35" s="19" t="s">
        <v>167</v>
      </c>
      <c r="F35" s="44">
        <v>0.01</v>
      </c>
      <c r="G35" s="214">
        <v>90.43</v>
      </c>
      <c r="H35" s="57">
        <f t="shared" si="0"/>
        <v>0.9043000000000001</v>
      </c>
    </row>
    <row r="36" spans="1:19" ht="12.75" customHeight="1">
      <c r="A36" s="142"/>
      <c r="B36" s="328" t="s">
        <v>329</v>
      </c>
      <c r="C36" s="51"/>
      <c r="D36" s="49"/>
      <c r="E36" s="19" t="s">
        <v>167</v>
      </c>
      <c r="F36" s="44">
        <v>0.1</v>
      </c>
      <c r="G36" s="214">
        <v>222.6</v>
      </c>
      <c r="H36" s="57">
        <f t="shared" si="0"/>
        <v>22.26</v>
      </c>
    </row>
    <row r="37" spans="1:19" ht="12.75" customHeight="1">
      <c r="A37" s="142"/>
      <c r="B37" s="328" t="s">
        <v>330</v>
      </c>
      <c r="C37" s="51"/>
      <c r="D37" s="49"/>
      <c r="E37" s="19" t="s">
        <v>167</v>
      </c>
      <c r="F37" s="44">
        <v>1E-3</v>
      </c>
      <c r="G37" s="214">
        <v>606.37</v>
      </c>
      <c r="H37" s="57">
        <f t="shared" si="0"/>
        <v>0.60636999999999996</v>
      </c>
    </row>
    <row r="38" spans="1:19" ht="12.75" customHeight="1">
      <c r="A38" s="142"/>
      <c r="B38" s="328" t="s">
        <v>331</v>
      </c>
      <c r="C38" s="51"/>
      <c r="D38" s="49"/>
      <c r="E38" s="19" t="s">
        <v>167</v>
      </c>
      <c r="F38" s="44">
        <v>1E-3</v>
      </c>
      <c r="G38" s="214">
        <v>1043.46</v>
      </c>
      <c r="H38" s="57">
        <f t="shared" si="0"/>
        <v>1.0434600000000001</v>
      </c>
    </row>
    <row r="39" spans="1:19" ht="12.75" customHeight="1">
      <c r="A39" s="142"/>
      <c r="B39" s="328" t="s">
        <v>177</v>
      </c>
      <c r="C39" s="51"/>
      <c r="D39" s="49"/>
      <c r="E39" s="19" t="s">
        <v>167</v>
      </c>
      <c r="F39" s="44">
        <v>1E-3</v>
      </c>
      <c r="G39" s="214">
        <v>617.96</v>
      </c>
      <c r="H39" s="57">
        <f t="shared" si="0"/>
        <v>0.61796000000000006</v>
      </c>
    </row>
    <row r="40" spans="1:19" ht="12.75" customHeight="1">
      <c r="A40" s="142"/>
      <c r="B40" s="328" t="s">
        <v>332</v>
      </c>
      <c r="C40" s="51"/>
      <c r="D40" s="49"/>
      <c r="E40" s="19" t="s">
        <v>167</v>
      </c>
      <c r="F40" s="44">
        <v>0.1</v>
      </c>
      <c r="G40" s="214">
        <v>1855.04</v>
      </c>
      <c r="H40" s="57">
        <f t="shared" si="0"/>
        <v>185.50400000000002</v>
      </c>
    </row>
    <row r="41" spans="1:19" ht="12.75" customHeight="1">
      <c r="A41" s="142"/>
      <c r="B41" s="328" t="s">
        <v>539</v>
      </c>
      <c r="C41" s="51"/>
      <c r="D41" s="49"/>
      <c r="E41" s="19" t="s">
        <v>167</v>
      </c>
      <c r="F41" s="44">
        <v>0.1</v>
      </c>
      <c r="G41" s="214">
        <v>313.04000000000002</v>
      </c>
      <c r="H41" s="57">
        <f t="shared" si="0"/>
        <v>31.304000000000002</v>
      </c>
    </row>
    <row r="42" spans="1:19" ht="12.75" customHeight="1">
      <c r="A42" s="142"/>
      <c r="B42" s="328" t="s">
        <v>548</v>
      </c>
      <c r="C42" s="51"/>
      <c r="D42" s="49"/>
      <c r="E42" s="19" t="s">
        <v>167</v>
      </c>
      <c r="F42" s="44">
        <v>0.1</v>
      </c>
      <c r="G42" s="214">
        <v>3014.44</v>
      </c>
      <c r="H42" s="57">
        <f t="shared" si="0"/>
        <v>301.44400000000002</v>
      </c>
    </row>
    <row r="43" spans="1:19" ht="12.75" customHeight="1">
      <c r="A43" s="142"/>
      <c r="B43" s="328" t="s">
        <v>549</v>
      </c>
      <c r="C43" s="51"/>
      <c r="D43" s="49"/>
      <c r="E43" s="19" t="s">
        <v>167</v>
      </c>
      <c r="F43" s="44">
        <v>0.1</v>
      </c>
      <c r="G43" s="214">
        <v>25.51</v>
      </c>
      <c r="H43" s="57">
        <f t="shared" si="0"/>
        <v>2.5510000000000002</v>
      </c>
    </row>
    <row r="44" spans="1:19" ht="12.75" customHeight="1">
      <c r="A44" s="58"/>
      <c r="B44" s="85" t="s">
        <v>122</v>
      </c>
      <c r="C44" s="85"/>
      <c r="D44" s="86"/>
      <c r="E44" s="58"/>
      <c r="F44" s="87"/>
      <c r="G44" s="87"/>
      <c r="H44" s="133">
        <f>H12</f>
        <v>685.0034701970352</v>
      </c>
    </row>
    <row r="45" spans="1:19" s="68" customFormat="1" ht="12.75" customHeight="1">
      <c r="A45" s="9"/>
      <c r="B45" s="155"/>
      <c r="C45" s="155"/>
      <c r="D45" s="93"/>
      <c r="E45" s="9"/>
      <c r="F45" s="94"/>
      <c r="G45" s="94"/>
      <c r="H45" s="156"/>
      <c r="I45" s="322"/>
      <c r="J45" s="387"/>
      <c r="K45" s="375"/>
    </row>
    <row r="46" spans="1:19" s="68" customFormat="1">
      <c r="A46" s="9"/>
      <c r="B46" s="155"/>
      <c r="C46" s="155"/>
      <c r="D46" s="93"/>
      <c r="E46" s="9"/>
      <c r="F46" s="94"/>
      <c r="G46" s="94"/>
      <c r="H46" s="156"/>
      <c r="I46" s="323"/>
      <c r="J46" s="388"/>
      <c r="K46" s="397"/>
      <c r="L46" s="210"/>
      <c r="M46" s="210"/>
      <c r="N46" s="210"/>
      <c r="O46" s="210"/>
      <c r="P46" s="210"/>
      <c r="Q46" s="210"/>
      <c r="R46" s="210"/>
      <c r="S46" s="210"/>
    </row>
    <row r="47" spans="1:19" s="68" customFormat="1">
      <c r="A47" s="9"/>
      <c r="B47" s="155" t="s">
        <v>276</v>
      </c>
      <c r="C47" s="155"/>
      <c r="D47" s="93"/>
      <c r="E47" s="9"/>
      <c r="F47" s="94"/>
      <c r="G47" s="94"/>
      <c r="H47" s="156">
        <f>H44</f>
        <v>685.0034701970352</v>
      </c>
      <c r="I47" s="323"/>
      <c r="J47" s="388"/>
      <c r="K47" s="397"/>
      <c r="L47" s="210"/>
      <c r="M47" s="210"/>
      <c r="N47" s="210"/>
      <c r="O47" s="210"/>
      <c r="P47" s="210"/>
      <c r="Q47" s="210"/>
      <c r="R47" s="210"/>
      <c r="S47" s="210"/>
    </row>
    <row r="48" spans="1:19" s="68" customFormat="1">
      <c r="A48" s="9"/>
      <c r="B48" s="155"/>
      <c r="C48" s="155"/>
      <c r="D48" s="93"/>
      <c r="E48" s="9"/>
      <c r="F48" s="94"/>
      <c r="G48" s="94"/>
      <c r="H48" s="156"/>
      <c r="I48" s="323"/>
      <c r="J48" s="388"/>
      <c r="K48" s="397"/>
      <c r="L48" s="210"/>
      <c r="M48" s="210"/>
      <c r="N48" s="210"/>
      <c r="O48" s="210"/>
      <c r="P48" s="210"/>
      <c r="Q48" s="210"/>
      <c r="R48" s="210"/>
      <c r="S48" s="210"/>
    </row>
    <row r="49" spans="1:10" ht="12.75" customHeight="1">
      <c r="A49" s="554" t="s">
        <v>107</v>
      </c>
      <c r="B49" s="554"/>
      <c r="C49" s="554"/>
      <c r="D49" s="554"/>
      <c r="E49" s="554"/>
      <c r="F49" s="554"/>
      <c r="G49" s="554"/>
      <c r="H49" s="554"/>
    </row>
    <row r="50" spans="1:10">
      <c r="A50" s="554" t="s">
        <v>517</v>
      </c>
      <c r="B50" s="554"/>
      <c r="C50" s="554"/>
      <c r="D50" s="554"/>
      <c r="E50" s="554"/>
      <c r="F50" s="554"/>
      <c r="G50" s="554"/>
      <c r="H50" s="554"/>
    </row>
    <row r="51" spans="1:10" ht="72" customHeight="1">
      <c r="A51" s="554" t="s">
        <v>516</v>
      </c>
      <c r="B51" s="554"/>
      <c r="C51" s="554"/>
      <c r="D51" s="554"/>
      <c r="E51" s="554"/>
      <c r="F51" s="554"/>
      <c r="G51" s="554"/>
      <c r="H51" s="554"/>
    </row>
    <row r="52" spans="1:10">
      <c r="A52" s="139"/>
      <c r="B52" s="139"/>
      <c r="C52" s="139"/>
      <c r="D52" s="139"/>
      <c r="E52" s="139"/>
      <c r="F52" s="139"/>
      <c r="G52" s="139"/>
      <c r="H52" s="139"/>
    </row>
    <row r="53" spans="1:10">
      <c r="A53" s="9"/>
      <c r="B53" s="70"/>
      <c r="C53" s="70"/>
      <c r="D53" s="14" t="s">
        <v>233</v>
      </c>
      <c r="E53" s="14"/>
      <c r="F53" s="69"/>
      <c r="G53" s="69"/>
      <c r="H53" s="66"/>
    </row>
    <row r="54" spans="1:10">
      <c r="A54" s="9"/>
      <c r="B54" s="70"/>
      <c r="C54" s="70"/>
      <c r="D54" s="14"/>
      <c r="E54" s="14"/>
      <c r="F54" s="69"/>
      <c r="G54" s="69"/>
      <c r="H54" s="66"/>
    </row>
    <row r="55" spans="1:10" ht="25.5">
      <c r="A55" s="20" t="s">
        <v>161</v>
      </c>
      <c r="B55" s="51" t="s">
        <v>112</v>
      </c>
      <c r="C55" s="20" t="s">
        <v>113</v>
      </c>
      <c r="D55" s="20" t="s">
        <v>114</v>
      </c>
      <c r="E55" s="20" t="s">
        <v>115</v>
      </c>
      <c r="F55" s="20" t="s">
        <v>137</v>
      </c>
      <c r="G55" s="104" t="s">
        <v>162</v>
      </c>
      <c r="H55" s="21" t="s">
        <v>118</v>
      </c>
    </row>
    <row r="56" spans="1:10">
      <c r="A56" s="19">
        <v>1</v>
      </c>
      <c r="B56" s="19">
        <v>2</v>
      </c>
      <c r="C56" s="19">
        <v>3</v>
      </c>
      <c r="D56" s="19">
        <v>4</v>
      </c>
      <c r="E56" s="19">
        <v>5</v>
      </c>
      <c r="F56" s="19">
        <v>6</v>
      </c>
      <c r="G56" s="19">
        <v>7</v>
      </c>
      <c r="H56" s="44">
        <v>8</v>
      </c>
    </row>
    <row r="57" spans="1:10">
      <c r="A57" s="142">
        <v>1</v>
      </c>
      <c r="B57" s="105" t="s">
        <v>165</v>
      </c>
      <c r="C57" s="51" t="s">
        <v>62</v>
      </c>
      <c r="D57" s="337" t="s">
        <v>67</v>
      </c>
      <c r="E57" s="19"/>
      <c r="F57" s="19"/>
      <c r="G57" s="321"/>
      <c r="H57" s="54">
        <f>SUM(H58:H88)</f>
        <v>198514.99999996898</v>
      </c>
      <c r="J57" s="362">
        <v>60102.33</v>
      </c>
    </row>
    <row r="58" spans="1:10">
      <c r="A58" s="142"/>
      <c r="B58" s="328" t="s">
        <v>320</v>
      </c>
      <c r="C58" s="51"/>
      <c r="D58" s="49"/>
      <c r="E58" s="19" t="s">
        <v>167</v>
      </c>
      <c r="F58" s="44">
        <v>80</v>
      </c>
      <c r="G58" s="214">
        <v>52.17</v>
      </c>
      <c r="H58" s="57">
        <f>F58*G58</f>
        <v>4173.6000000000004</v>
      </c>
    </row>
    <row r="59" spans="1:10">
      <c r="A59" s="142"/>
      <c r="B59" s="328" t="s">
        <v>321</v>
      </c>
      <c r="C59" s="51"/>
      <c r="D59" s="49"/>
      <c r="E59" s="19" t="s">
        <v>167</v>
      </c>
      <c r="F59" s="44">
        <v>25</v>
      </c>
      <c r="G59" s="214">
        <v>53.33</v>
      </c>
      <c r="H59" s="57">
        <f t="shared" ref="H59:H88" si="1">F59*G59</f>
        <v>1333.25</v>
      </c>
    </row>
    <row r="60" spans="1:10">
      <c r="A60" s="142"/>
      <c r="B60" s="328" t="s">
        <v>322</v>
      </c>
      <c r="C60" s="51"/>
      <c r="D60" s="49"/>
      <c r="E60" s="19" t="s">
        <v>167</v>
      </c>
      <c r="F60" s="44">
        <v>15</v>
      </c>
      <c r="G60" s="214">
        <v>45.1</v>
      </c>
      <c r="H60" s="57">
        <f t="shared" si="1"/>
        <v>676.5</v>
      </c>
    </row>
    <row r="61" spans="1:10">
      <c r="A61" s="142"/>
      <c r="B61" s="328" t="s">
        <v>323</v>
      </c>
      <c r="C61" s="51"/>
      <c r="D61" s="49"/>
      <c r="E61" s="19" t="s">
        <v>167</v>
      </c>
      <c r="F61" s="44">
        <v>20</v>
      </c>
      <c r="G61" s="214">
        <v>85.22</v>
      </c>
      <c r="H61" s="57">
        <f t="shared" si="1"/>
        <v>1704.4</v>
      </c>
    </row>
    <row r="62" spans="1:10">
      <c r="A62" s="142"/>
      <c r="B62" s="328" t="s">
        <v>324</v>
      </c>
      <c r="C62" s="51"/>
      <c r="D62" s="49"/>
      <c r="E62" s="19" t="s">
        <v>167</v>
      </c>
      <c r="F62" s="44">
        <v>25</v>
      </c>
      <c r="G62" s="214">
        <v>55.65</v>
      </c>
      <c r="H62" s="57">
        <f t="shared" si="1"/>
        <v>1391.25</v>
      </c>
    </row>
    <row r="63" spans="1:10">
      <c r="A63" s="142"/>
      <c r="B63" s="328" t="s">
        <v>325</v>
      </c>
      <c r="C63" s="51"/>
      <c r="D63" s="49"/>
      <c r="E63" s="19" t="s">
        <v>167</v>
      </c>
      <c r="F63" s="44">
        <v>20</v>
      </c>
      <c r="G63" s="214">
        <v>52.17</v>
      </c>
      <c r="H63" s="57">
        <f t="shared" si="1"/>
        <v>1043.4000000000001</v>
      </c>
    </row>
    <row r="64" spans="1:10" ht="38.25">
      <c r="A64" s="142"/>
      <c r="B64" s="325" t="s">
        <v>529</v>
      </c>
      <c r="C64" s="51"/>
      <c r="D64" s="49"/>
      <c r="E64" s="19" t="s">
        <v>167</v>
      </c>
      <c r="F64" s="44">
        <v>15</v>
      </c>
      <c r="G64" s="214">
        <v>165.31</v>
      </c>
      <c r="H64" s="57">
        <f t="shared" si="1"/>
        <v>2479.65</v>
      </c>
    </row>
    <row r="65" spans="1:8">
      <c r="A65" s="142"/>
      <c r="B65" s="328" t="s">
        <v>540</v>
      </c>
      <c r="C65" s="51"/>
      <c r="D65" s="49"/>
      <c r="E65" s="19" t="s">
        <v>167</v>
      </c>
      <c r="F65" s="44">
        <v>4</v>
      </c>
      <c r="G65" s="214">
        <v>168.11</v>
      </c>
      <c r="H65" s="57">
        <f t="shared" si="1"/>
        <v>672.44</v>
      </c>
    </row>
    <row r="66" spans="1:8">
      <c r="A66" s="142"/>
      <c r="B66" s="329" t="s">
        <v>531</v>
      </c>
      <c r="C66" s="51"/>
      <c r="D66" s="49"/>
      <c r="E66" s="19" t="s">
        <v>167</v>
      </c>
      <c r="F66" s="44">
        <v>131</v>
      </c>
      <c r="G66" s="214">
        <v>220.29</v>
      </c>
      <c r="H66" s="57">
        <f t="shared" si="1"/>
        <v>28857.989999999998</v>
      </c>
    </row>
    <row r="67" spans="1:8" ht="25.5">
      <c r="A67" s="142"/>
      <c r="B67" s="329" t="s">
        <v>498</v>
      </c>
      <c r="C67" s="51"/>
      <c r="D67" s="49"/>
      <c r="E67" s="19" t="s">
        <v>170</v>
      </c>
      <c r="F67" s="44">
        <v>90</v>
      </c>
      <c r="G67" s="214">
        <v>139.13</v>
      </c>
      <c r="H67" s="57">
        <f t="shared" si="1"/>
        <v>12521.699999999999</v>
      </c>
    </row>
    <row r="68" spans="1:8">
      <c r="A68" s="142"/>
      <c r="B68" s="328" t="s">
        <v>541</v>
      </c>
      <c r="C68" s="51"/>
      <c r="D68" s="49"/>
      <c r="E68" s="19" t="s">
        <v>167</v>
      </c>
      <c r="F68" s="44">
        <v>80</v>
      </c>
      <c r="G68" s="214">
        <v>359.41</v>
      </c>
      <c r="H68" s="57">
        <f t="shared" si="1"/>
        <v>28752.800000000003</v>
      </c>
    </row>
    <row r="69" spans="1:8">
      <c r="A69" s="142"/>
      <c r="B69" s="328" t="s">
        <v>526</v>
      </c>
      <c r="C69" s="51"/>
      <c r="D69" s="49"/>
      <c r="E69" s="19" t="s">
        <v>167</v>
      </c>
      <c r="F69" s="44">
        <v>35</v>
      </c>
      <c r="G69" s="214">
        <v>380.28</v>
      </c>
      <c r="H69" s="57">
        <f t="shared" si="1"/>
        <v>13309.8</v>
      </c>
    </row>
    <row r="70" spans="1:8">
      <c r="A70" s="142"/>
      <c r="B70" s="328" t="s">
        <v>542</v>
      </c>
      <c r="C70" s="51"/>
      <c r="D70" s="49"/>
      <c r="E70" s="19" t="s">
        <v>167</v>
      </c>
      <c r="F70" s="44">
        <v>20</v>
      </c>
      <c r="G70" s="108">
        <v>301.44</v>
      </c>
      <c r="H70" s="57">
        <f t="shared" si="1"/>
        <v>6028.8</v>
      </c>
    </row>
    <row r="71" spans="1:8">
      <c r="A71" s="142"/>
      <c r="B71" s="328" t="s">
        <v>527</v>
      </c>
      <c r="C71" s="51"/>
      <c r="D71" s="49"/>
      <c r="E71" s="19" t="s">
        <v>167</v>
      </c>
      <c r="F71" s="44">
        <v>25</v>
      </c>
      <c r="G71" s="214">
        <v>394.2</v>
      </c>
      <c r="H71" s="57">
        <f t="shared" si="1"/>
        <v>9855</v>
      </c>
    </row>
    <row r="72" spans="1:8">
      <c r="A72" s="142"/>
      <c r="B72" s="328" t="s">
        <v>543</v>
      </c>
      <c r="C72" s="51"/>
      <c r="D72" s="49"/>
      <c r="E72" s="19" t="s">
        <v>170</v>
      </c>
      <c r="F72" s="44">
        <v>30</v>
      </c>
      <c r="G72" s="214">
        <v>115.94</v>
      </c>
      <c r="H72" s="57">
        <f t="shared" si="1"/>
        <v>3478.2</v>
      </c>
    </row>
    <row r="73" spans="1:8">
      <c r="A73" s="142"/>
      <c r="B73" s="328" t="s">
        <v>544</v>
      </c>
      <c r="C73" s="51"/>
      <c r="D73" s="49"/>
      <c r="E73" s="19" t="s">
        <v>170</v>
      </c>
      <c r="F73" s="44">
        <v>35</v>
      </c>
      <c r="G73" s="214">
        <v>164.75</v>
      </c>
      <c r="H73" s="57">
        <f t="shared" si="1"/>
        <v>5766.25</v>
      </c>
    </row>
    <row r="74" spans="1:8">
      <c r="A74" s="142"/>
      <c r="B74" s="328" t="s">
        <v>545</v>
      </c>
      <c r="C74" s="51"/>
      <c r="D74" s="49"/>
      <c r="E74" s="19" t="s">
        <v>167</v>
      </c>
      <c r="F74" s="44">
        <v>25</v>
      </c>
      <c r="G74" s="108">
        <v>524.63</v>
      </c>
      <c r="H74" s="57">
        <f t="shared" si="1"/>
        <v>13115.75</v>
      </c>
    </row>
    <row r="75" spans="1:8">
      <c r="A75" s="142"/>
      <c r="B75" s="328" t="s">
        <v>326</v>
      </c>
      <c r="C75" s="51"/>
      <c r="D75" s="49"/>
      <c r="E75" s="19" t="s">
        <v>167</v>
      </c>
      <c r="F75" s="44">
        <v>12.0083647962</v>
      </c>
      <c r="G75" s="214">
        <v>614.48</v>
      </c>
      <c r="H75" s="57">
        <f t="shared" si="1"/>
        <v>7378.8999999689768</v>
      </c>
    </row>
    <row r="76" spans="1:8">
      <c r="A76" s="142"/>
      <c r="B76" s="328" t="s">
        <v>546</v>
      </c>
      <c r="C76" s="51"/>
      <c r="D76" s="49"/>
      <c r="E76" s="19" t="s">
        <v>167</v>
      </c>
      <c r="F76" s="44">
        <v>20</v>
      </c>
      <c r="G76" s="214">
        <v>289.85000000000002</v>
      </c>
      <c r="H76" s="57">
        <f t="shared" si="1"/>
        <v>5797</v>
      </c>
    </row>
    <row r="77" spans="1:8">
      <c r="A77" s="142"/>
      <c r="B77" s="328" t="s">
        <v>327</v>
      </c>
      <c r="C77" s="51"/>
      <c r="D77" s="49"/>
      <c r="E77" s="19" t="s">
        <v>167</v>
      </c>
      <c r="F77" s="44">
        <v>25</v>
      </c>
      <c r="G77" s="108">
        <v>718.83</v>
      </c>
      <c r="H77" s="57">
        <f t="shared" si="1"/>
        <v>17970.75</v>
      </c>
    </row>
    <row r="78" spans="1:8">
      <c r="A78" s="142"/>
      <c r="B78" s="328" t="s">
        <v>328</v>
      </c>
      <c r="C78" s="51"/>
      <c r="D78" s="49"/>
      <c r="E78" s="19" t="s">
        <v>170</v>
      </c>
      <c r="F78" s="44">
        <v>45</v>
      </c>
      <c r="G78" s="214">
        <v>185.34</v>
      </c>
      <c r="H78" s="57">
        <f t="shared" si="1"/>
        <v>8340.2999999999993</v>
      </c>
    </row>
    <row r="79" spans="1:8">
      <c r="A79" s="142"/>
      <c r="B79" s="328" t="s">
        <v>547</v>
      </c>
      <c r="C79" s="51"/>
      <c r="D79" s="49"/>
      <c r="E79" s="19" t="s">
        <v>168</v>
      </c>
      <c r="F79" s="44">
        <v>103</v>
      </c>
      <c r="G79" s="215">
        <v>10.67</v>
      </c>
      <c r="H79" s="57">
        <f t="shared" si="1"/>
        <v>1099.01</v>
      </c>
    </row>
    <row r="80" spans="1:8" ht="60">
      <c r="A80" s="142"/>
      <c r="B80" s="330" t="s">
        <v>538</v>
      </c>
      <c r="C80" s="51"/>
      <c r="D80" s="49"/>
      <c r="E80" s="19" t="s">
        <v>167</v>
      </c>
      <c r="F80" s="44">
        <v>15</v>
      </c>
      <c r="G80" s="214">
        <v>90.43</v>
      </c>
      <c r="H80" s="57">
        <f t="shared" si="1"/>
        <v>1356.45</v>
      </c>
    </row>
    <row r="81" spans="1:8">
      <c r="A81" s="142"/>
      <c r="B81" s="328" t="s">
        <v>329</v>
      </c>
      <c r="C81" s="51"/>
      <c r="D81" s="49"/>
      <c r="E81" s="19" t="s">
        <v>167</v>
      </c>
      <c r="F81" s="44">
        <v>5</v>
      </c>
      <c r="G81" s="214">
        <v>222.6</v>
      </c>
      <c r="H81" s="57">
        <f t="shared" si="1"/>
        <v>1113</v>
      </c>
    </row>
    <row r="82" spans="1:8">
      <c r="A82" s="142"/>
      <c r="B82" s="328" t="s">
        <v>330</v>
      </c>
      <c r="C82" s="51"/>
      <c r="D82" s="49"/>
      <c r="E82" s="19" t="s">
        <v>167</v>
      </c>
      <c r="F82" s="44">
        <v>4</v>
      </c>
      <c r="G82" s="214">
        <v>606.37</v>
      </c>
      <c r="H82" s="57">
        <f t="shared" si="1"/>
        <v>2425.48</v>
      </c>
    </row>
    <row r="83" spans="1:8">
      <c r="A83" s="142"/>
      <c r="B83" s="328" t="s">
        <v>331</v>
      </c>
      <c r="C83" s="51"/>
      <c r="D83" s="49"/>
      <c r="E83" s="19" t="s">
        <v>167</v>
      </c>
      <c r="F83" s="44">
        <v>3</v>
      </c>
      <c r="G83" s="214">
        <v>1043.46</v>
      </c>
      <c r="H83" s="57">
        <f t="shared" si="1"/>
        <v>3130.38</v>
      </c>
    </row>
    <row r="84" spans="1:8">
      <c r="A84" s="142"/>
      <c r="B84" s="328" t="s">
        <v>177</v>
      </c>
      <c r="C84" s="51"/>
      <c r="D84" s="49"/>
      <c r="E84" s="19" t="s">
        <v>167</v>
      </c>
      <c r="F84" s="44">
        <v>2</v>
      </c>
      <c r="G84" s="214">
        <v>617.96</v>
      </c>
      <c r="H84" s="57">
        <f t="shared" si="1"/>
        <v>1235.92</v>
      </c>
    </row>
    <row r="85" spans="1:8">
      <c r="A85" s="142"/>
      <c r="B85" s="328" t="s">
        <v>332</v>
      </c>
      <c r="C85" s="51"/>
      <c r="D85" s="49"/>
      <c r="E85" s="19" t="s">
        <v>167</v>
      </c>
      <c r="F85" s="44">
        <v>2</v>
      </c>
      <c r="G85" s="214">
        <v>1855.04</v>
      </c>
      <c r="H85" s="57">
        <f t="shared" si="1"/>
        <v>3710.08</v>
      </c>
    </row>
    <row r="86" spans="1:8">
      <c r="A86" s="142"/>
      <c r="B86" s="328" t="s">
        <v>539</v>
      </c>
      <c r="C86" s="51"/>
      <c r="D86" s="49"/>
      <c r="E86" s="19" t="s">
        <v>167</v>
      </c>
      <c r="F86" s="44">
        <v>2</v>
      </c>
      <c r="G86" s="214">
        <v>313.04000000000002</v>
      </c>
      <c r="H86" s="57">
        <f t="shared" si="1"/>
        <v>626.08000000000004</v>
      </c>
    </row>
    <row r="87" spans="1:8">
      <c r="A87" s="142"/>
      <c r="B87" s="328" t="s">
        <v>548</v>
      </c>
      <c r="C87" s="51"/>
      <c r="D87" s="49"/>
      <c r="E87" s="19" t="s">
        <v>167</v>
      </c>
      <c r="F87" s="44">
        <v>3</v>
      </c>
      <c r="G87" s="214">
        <v>3014.44</v>
      </c>
      <c r="H87" s="57">
        <f t="shared" si="1"/>
        <v>9043.32</v>
      </c>
    </row>
    <row r="88" spans="1:8">
      <c r="A88" s="142"/>
      <c r="B88" s="328" t="s">
        <v>549</v>
      </c>
      <c r="C88" s="51"/>
      <c r="D88" s="49"/>
      <c r="E88" s="19" t="s">
        <v>167</v>
      </c>
      <c r="F88" s="44">
        <v>5</v>
      </c>
      <c r="G88" s="214">
        <v>25.51</v>
      </c>
      <c r="H88" s="57">
        <f t="shared" si="1"/>
        <v>127.55000000000001</v>
      </c>
    </row>
    <row r="89" spans="1:8">
      <c r="A89" s="58"/>
      <c r="B89" s="85" t="s">
        <v>122</v>
      </c>
      <c r="C89" s="85"/>
      <c r="D89" s="86"/>
      <c r="E89" s="58"/>
      <c r="F89" s="87"/>
      <c r="G89" s="87"/>
      <c r="H89" s="133">
        <f>H57</f>
        <v>198514.99999996898</v>
      </c>
    </row>
    <row r="90" spans="1:8">
      <c r="A90" s="9"/>
      <c r="B90" s="155"/>
      <c r="C90" s="155"/>
      <c r="D90" s="93"/>
      <c r="E90" s="9"/>
      <c r="F90" s="94"/>
      <c r="G90" s="94"/>
      <c r="H90" s="156"/>
    </row>
    <row r="91" spans="1:8">
      <c r="A91" s="9"/>
      <c r="B91" s="155"/>
      <c r="C91" s="155"/>
      <c r="D91" s="93"/>
      <c r="E91" s="9"/>
      <c r="F91" s="94"/>
      <c r="G91" s="94"/>
      <c r="H91" s="156"/>
    </row>
    <row r="92" spans="1:8">
      <c r="A92" s="9"/>
      <c r="B92" s="155" t="s">
        <v>276</v>
      </c>
      <c r="C92" s="155"/>
      <c r="D92" s="93"/>
      <c r="E92" s="9"/>
      <c r="F92" s="94"/>
      <c r="G92" s="94"/>
      <c r="H92" s="156">
        <f>H89</f>
        <v>198514.99999996898</v>
      </c>
    </row>
    <row r="94" spans="1:8" ht="12.75" customHeight="1">
      <c r="A94" s="554" t="s">
        <v>107</v>
      </c>
      <c r="B94" s="554"/>
      <c r="C94" s="554"/>
      <c r="D94" s="554"/>
      <c r="E94" s="554"/>
      <c r="F94" s="554"/>
      <c r="G94" s="554"/>
      <c r="H94" s="554"/>
    </row>
    <row r="95" spans="1:8">
      <c r="A95" s="554" t="s">
        <v>518</v>
      </c>
      <c r="B95" s="554"/>
      <c r="C95" s="554"/>
      <c r="D95" s="554"/>
      <c r="E95" s="554"/>
      <c r="F95" s="554"/>
      <c r="G95" s="554"/>
      <c r="H95" s="554"/>
    </row>
    <row r="96" spans="1:8" ht="67.5" customHeight="1">
      <c r="A96" s="554" t="s">
        <v>516</v>
      </c>
      <c r="B96" s="554"/>
      <c r="C96" s="554"/>
      <c r="D96" s="554"/>
      <c r="E96" s="554"/>
      <c r="F96" s="554"/>
      <c r="G96" s="554"/>
      <c r="H96" s="554"/>
    </row>
    <row r="97" spans="1:10">
      <c r="A97" s="139"/>
      <c r="B97" s="139"/>
      <c r="C97" s="139"/>
      <c r="D97" s="139"/>
      <c r="E97" s="139"/>
      <c r="F97" s="139"/>
      <c r="G97" s="139"/>
      <c r="H97" s="139"/>
    </row>
    <row r="98" spans="1:10">
      <c r="A98" s="9"/>
      <c r="B98" s="70"/>
      <c r="C98" s="70"/>
      <c r="D98" s="14" t="s">
        <v>233</v>
      </c>
      <c r="E98" s="14"/>
      <c r="F98" s="69"/>
      <c r="G98" s="69"/>
      <c r="H98" s="66"/>
    </row>
    <row r="99" spans="1:10">
      <c r="A99" s="9"/>
      <c r="B99" s="70"/>
      <c r="C99" s="70"/>
      <c r="D99" s="14"/>
      <c r="E99" s="14"/>
      <c r="F99" s="69"/>
      <c r="G99" s="69"/>
      <c r="H99" s="66"/>
    </row>
    <row r="100" spans="1:10" ht="25.5">
      <c r="A100" s="20" t="s">
        <v>161</v>
      </c>
      <c r="B100" s="51" t="s">
        <v>112</v>
      </c>
      <c r="C100" s="20" t="s">
        <v>113</v>
      </c>
      <c r="D100" s="20" t="s">
        <v>114</v>
      </c>
      <c r="E100" s="20" t="s">
        <v>115</v>
      </c>
      <c r="F100" s="20" t="s">
        <v>137</v>
      </c>
      <c r="G100" s="104" t="s">
        <v>162</v>
      </c>
      <c r="H100" s="21" t="s">
        <v>118</v>
      </c>
    </row>
    <row r="101" spans="1:10">
      <c r="A101" s="19">
        <v>1</v>
      </c>
      <c r="B101" s="19">
        <v>2</v>
      </c>
      <c r="C101" s="19">
        <v>3</v>
      </c>
      <c r="D101" s="19">
        <v>4</v>
      </c>
      <c r="E101" s="19">
        <v>5</v>
      </c>
      <c r="F101" s="19">
        <v>6</v>
      </c>
      <c r="G101" s="19">
        <v>7</v>
      </c>
      <c r="H101" s="44">
        <v>8</v>
      </c>
    </row>
    <row r="102" spans="1:10">
      <c r="A102" s="142">
        <v>1</v>
      </c>
      <c r="B102" s="105" t="s">
        <v>165</v>
      </c>
      <c r="C102" s="51" t="s">
        <v>62</v>
      </c>
      <c r="D102" s="337" t="s">
        <v>67</v>
      </c>
      <c r="E102" s="19"/>
      <c r="F102" s="19"/>
      <c r="G102" s="321"/>
      <c r="H102" s="54">
        <f>SUM(H103:H133)</f>
        <v>486020.99999994243</v>
      </c>
      <c r="J102" s="362">
        <v>147147.01</v>
      </c>
    </row>
    <row r="103" spans="1:10">
      <c r="A103" s="142"/>
      <c r="B103" s="328" t="s">
        <v>320</v>
      </c>
      <c r="C103" s="51"/>
      <c r="D103" s="49"/>
      <c r="E103" s="19" t="s">
        <v>167</v>
      </c>
      <c r="F103" s="44">
        <v>180</v>
      </c>
      <c r="G103" s="214">
        <v>52.17</v>
      </c>
      <c r="H103" s="57">
        <f>F103*G103</f>
        <v>9390.6</v>
      </c>
    </row>
    <row r="104" spans="1:10">
      <c r="A104" s="142"/>
      <c r="B104" s="328" t="s">
        <v>321</v>
      </c>
      <c r="C104" s="51"/>
      <c r="D104" s="49"/>
      <c r="E104" s="19" t="s">
        <v>167</v>
      </c>
      <c r="F104" s="44">
        <v>35</v>
      </c>
      <c r="G104" s="214">
        <v>53.33</v>
      </c>
      <c r="H104" s="57">
        <f t="shared" ref="H104:H133" si="2">F104*G104</f>
        <v>1866.55</v>
      </c>
    </row>
    <row r="105" spans="1:10">
      <c r="A105" s="142"/>
      <c r="B105" s="328" t="s">
        <v>322</v>
      </c>
      <c r="C105" s="51"/>
      <c r="D105" s="49"/>
      <c r="E105" s="19" t="s">
        <v>167</v>
      </c>
      <c r="F105" s="44">
        <v>6</v>
      </c>
      <c r="G105" s="214">
        <v>45.1</v>
      </c>
      <c r="H105" s="57">
        <f t="shared" si="2"/>
        <v>270.60000000000002</v>
      </c>
    </row>
    <row r="106" spans="1:10">
      <c r="A106" s="142"/>
      <c r="B106" s="328" t="s">
        <v>323</v>
      </c>
      <c r="C106" s="51"/>
      <c r="D106" s="49"/>
      <c r="E106" s="19" t="s">
        <v>167</v>
      </c>
      <c r="F106" s="44">
        <v>5</v>
      </c>
      <c r="G106" s="214">
        <v>85.22</v>
      </c>
      <c r="H106" s="57">
        <f t="shared" si="2"/>
        <v>426.1</v>
      </c>
    </row>
    <row r="107" spans="1:10">
      <c r="A107" s="142"/>
      <c r="B107" s="328" t="s">
        <v>324</v>
      </c>
      <c r="C107" s="51"/>
      <c r="D107" s="49"/>
      <c r="E107" s="19" t="s">
        <v>167</v>
      </c>
      <c r="F107" s="44">
        <v>65</v>
      </c>
      <c r="G107" s="214">
        <v>55.65</v>
      </c>
      <c r="H107" s="57">
        <f t="shared" si="2"/>
        <v>3617.25</v>
      </c>
    </row>
    <row r="108" spans="1:10">
      <c r="A108" s="142"/>
      <c r="B108" s="328" t="s">
        <v>325</v>
      </c>
      <c r="C108" s="51"/>
      <c r="D108" s="49"/>
      <c r="E108" s="19" t="s">
        <v>167</v>
      </c>
      <c r="F108" s="44">
        <v>20</v>
      </c>
      <c r="G108" s="214">
        <v>52.17</v>
      </c>
      <c r="H108" s="57">
        <f t="shared" si="2"/>
        <v>1043.4000000000001</v>
      </c>
    </row>
    <row r="109" spans="1:10" ht="38.25">
      <c r="A109" s="142"/>
      <c r="B109" s="325" t="s">
        <v>529</v>
      </c>
      <c r="C109" s="51"/>
      <c r="D109" s="49"/>
      <c r="E109" s="19" t="s">
        <v>167</v>
      </c>
      <c r="F109" s="44">
        <v>30</v>
      </c>
      <c r="G109" s="214">
        <v>165.31</v>
      </c>
      <c r="H109" s="57">
        <f t="shared" si="2"/>
        <v>4959.3</v>
      </c>
    </row>
    <row r="110" spans="1:10">
      <c r="A110" s="142"/>
      <c r="B110" s="328" t="s">
        <v>540</v>
      </c>
      <c r="C110" s="51"/>
      <c r="D110" s="49"/>
      <c r="E110" s="19" t="s">
        <v>167</v>
      </c>
      <c r="F110" s="44">
        <v>8</v>
      </c>
      <c r="G110" s="214">
        <v>168.11</v>
      </c>
      <c r="H110" s="57">
        <f t="shared" si="2"/>
        <v>1344.88</v>
      </c>
    </row>
    <row r="111" spans="1:10">
      <c r="A111" s="142"/>
      <c r="B111" s="329" t="s">
        <v>531</v>
      </c>
      <c r="C111" s="51"/>
      <c r="D111" s="49"/>
      <c r="E111" s="19" t="s">
        <v>167</v>
      </c>
      <c r="F111" s="44">
        <v>339</v>
      </c>
      <c r="G111" s="214">
        <v>220.29</v>
      </c>
      <c r="H111" s="57">
        <f t="shared" si="2"/>
        <v>74678.31</v>
      </c>
    </row>
    <row r="112" spans="1:10" ht="25.5">
      <c r="A112" s="142"/>
      <c r="B112" s="329" t="s">
        <v>498</v>
      </c>
      <c r="C112" s="51"/>
      <c r="D112" s="49"/>
      <c r="E112" s="19" t="s">
        <v>170</v>
      </c>
      <c r="F112" s="44">
        <v>515</v>
      </c>
      <c r="G112" s="214">
        <v>139.13</v>
      </c>
      <c r="H112" s="57">
        <f t="shared" si="2"/>
        <v>71651.95</v>
      </c>
    </row>
    <row r="113" spans="1:8">
      <c r="A113" s="142"/>
      <c r="B113" s="328" t="s">
        <v>541</v>
      </c>
      <c r="C113" s="51"/>
      <c r="D113" s="49"/>
      <c r="E113" s="19" t="s">
        <v>167</v>
      </c>
      <c r="F113" s="44">
        <v>285</v>
      </c>
      <c r="G113" s="214">
        <v>359.41</v>
      </c>
      <c r="H113" s="57">
        <f t="shared" si="2"/>
        <v>102431.85</v>
      </c>
    </row>
    <row r="114" spans="1:8">
      <c r="A114" s="142"/>
      <c r="B114" s="328" t="s">
        <v>526</v>
      </c>
      <c r="C114" s="51"/>
      <c r="D114" s="49"/>
      <c r="E114" s="19" t="s">
        <v>167</v>
      </c>
      <c r="F114" s="44">
        <v>78</v>
      </c>
      <c r="G114" s="214">
        <v>380.28</v>
      </c>
      <c r="H114" s="57">
        <f t="shared" si="2"/>
        <v>29661.839999999997</v>
      </c>
    </row>
    <row r="115" spans="1:8">
      <c r="A115" s="142"/>
      <c r="B115" s="328" t="s">
        <v>542</v>
      </c>
      <c r="C115" s="51"/>
      <c r="D115" s="49"/>
      <c r="E115" s="19" t="s">
        <v>167</v>
      </c>
      <c r="F115" s="44">
        <v>18</v>
      </c>
      <c r="G115" s="108">
        <v>301.44</v>
      </c>
      <c r="H115" s="57">
        <f t="shared" si="2"/>
        <v>5425.92</v>
      </c>
    </row>
    <row r="116" spans="1:8">
      <c r="A116" s="142"/>
      <c r="B116" s="328" t="s">
        <v>527</v>
      </c>
      <c r="C116" s="51"/>
      <c r="D116" s="49"/>
      <c r="E116" s="19" t="s">
        <v>167</v>
      </c>
      <c r="F116" s="44">
        <v>140</v>
      </c>
      <c r="G116" s="214">
        <v>394.2</v>
      </c>
      <c r="H116" s="57">
        <f t="shared" si="2"/>
        <v>55188</v>
      </c>
    </row>
    <row r="117" spans="1:8">
      <c r="A117" s="142"/>
      <c r="B117" s="328" t="s">
        <v>543</v>
      </c>
      <c r="C117" s="51"/>
      <c r="D117" s="49"/>
      <c r="E117" s="19" t="s">
        <v>170</v>
      </c>
      <c r="F117" s="44">
        <v>14</v>
      </c>
      <c r="G117" s="214">
        <v>115.94</v>
      </c>
      <c r="H117" s="57">
        <f t="shared" si="2"/>
        <v>1623.1599999999999</v>
      </c>
    </row>
    <row r="118" spans="1:8">
      <c r="A118" s="142"/>
      <c r="B118" s="328" t="s">
        <v>544</v>
      </c>
      <c r="C118" s="51"/>
      <c r="D118" s="49"/>
      <c r="E118" s="19" t="s">
        <v>170</v>
      </c>
      <c r="F118" s="44">
        <v>90</v>
      </c>
      <c r="G118" s="214">
        <v>164.75</v>
      </c>
      <c r="H118" s="57">
        <f t="shared" si="2"/>
        <v>14827.5</v>
      </c>
    </row>
    <row r="119" spans="1:8">
      <c r="A119" s="142"/>
      <c r="B119" s="328" t="s">
        <v>545</v>
      </c>
      <c r="C119" s="51"/>
      <c r="D119" s="49"/>
      <c r="E119" s="19" t="s">
        <v>167</v>
      </c>
      <c r="F119" s="44">
        <v>60</v>
      </c>
      <c r="G119" s="108">
        <v>524.63</v>
      </c>
      <c r="H119" s="57">
        <f t="shared" si="2"/>
        <v>31477.8</v>
      </c>
    </row>
    <row r="120" spans="1:8">
      <c r="A120" s="142"/>
      <c r="B120" s="328" t="s">
        <v>326</v>
      </c>
      <c r="C120" s="51"/>
      <c r="D120" s="49"/>
      <c r="E120" s="19" t="s">
        <v>167</v>
      </c>
      <c r="F120" s="44">
        <v>17.985923056800001</v>
      </c>
      <c r="G120" s="214">
        <v>614.48</v>
      </c>
      <c r="H120" s="57">
        <f t="shared" si="2"/>
        <v>11051.989999942465</v>
      </c>
    </row>
    <row r="121" spans="1:8">
      <c r="A121" s="142"/>
      <c r="B121" s="328" t="s">
        <v>546</v>
      </c>
      <c r="C121" s="51"/>
      <c r="D121" s="49"/>
      <c r="E121" s="19" t="s">
        <v>167</v>
      </c>
      <c r="F121" s="44">
        <v>90</v>
      </c>
      <c r="G121" s="214">
        <v>289.85000000000002</v>
      </c>
      <c r="H121" s="57">
        <f t="shared" si="2"/>
        <v>26086.500000000004</v>
      </c>
    </row>
    <row r="122" spans="1:8">
      <c r="A122" s="142"/>
      <c r="B122" s="328" t="s">
        <v>327</v>
      </c>
      <c r="C122" s="51"/>
      <c r="D122" s="49"/>
      <c r="E122" s="19" t="s">
        <v>167</v>
      </c>
      <c r="F122" s="44">
        <v>6</v>
      </c>
      <c r="G122" s="108">
        <v>718.83</v>
      </c>
      <c r="H122" s="57">
        <f t="shared" si="2"/>
        <v>4312.9800000000005</v>
      </c>
    </row>
    <row r="123" spans="1:8">
      <c r="A123" s="142"/>
      <c r="B123" s="328" t="s">
        <v>328</v>
      </c>
      <c r="C123" s="51"/>
      <c r="D123" s="49"/>
      <c r="E123" s="19" t="s">
        <v>170</v>
      </c>
      <c r="F123" s="44">
        <v>15</v>
      </c>
      <c r="G123" s="214">
        <v>185.34</v>
      </c>
      <c r="H123" s="57">
        <f t="shared" si="2"/>
        <v>2780.1</v>
      </c>
    </row>
    <row r="124" spans="1:8">
      <c r="A124" s="142"/>
      <c r="B124" s="328" t="s">
        <v>547</v>
      </c>
      <c r="C124" s="51"/>
      <c r="D124" s="49"/>
      <c r="E124" s="19" t="s">
        <v>168</v>
      </c>
      <c r="F124" s="44">
        <v>20</v>
      </c>
      <c r="G124" s="215">
        <v>10.67</v>
      </c>
      <c r="H124" s="57">
        <f t="shared" si="2"/>
        <v>213.4</v>
      </c>
    </row>
    <row r="125" spans="1:8" ht="60">
      <c r="A125" s="142"/>
      <c r="B125" s="330" t="s">
        <v>538</v>
      </c>
      <c r="C125" s="51"/>
      <c r="D125" s="49"/>
      <c r="E125" s="19" t="s">
        <v>167</v>
      </c>
      <c r="F125" s="44">
        <v>7</v>
      </c>
      <c r="G125" s="214">
        <v>90.43</v>
      </c>
      <c r="H125" s="57">
        <f t="shared" si="2"/>
        <v>633.01</v>
      </c>
    </row>
    <row r="126" spans="1:8">
      <c r="A126" s="142"/>
      <c r="B126" s="328" t="s">
        <v>329</v>
      </c>
      <c r="C126" s="51"/>
      <c r="D126" s="49"/>
      <c r="E126" s="19" t="s">
        <v>167</v>
      </c>
      <c r="F126" s="44">
        <v>2</v>
      </c>
      <c r="G126" s="214">
        <v>222.6</v>
      </c>
      <c r="H126" s="57">
        <f t="shared" si="2"/>
        <v>445.2</v>
      </c>
    </row>
    <row r="127" spans="1:8">
      <c r="A127" s="142"/>
      <c r="B127" s="328" t="s">
        <v>330</v>
      </c>
      <c r="C127" s="51"/>
      <c r="D127" s="49"/>
      <c r="E127" s="19" t="s">
        <v>167</v>
      </c>
      <c r="F127" s="44">
        <v>2</v>
      </c>
      <c r="G127" s="214">
        <v>606.37</v>
      </c>
      <c r="H127" s="57">
        <f t="shared" si="2"/>
        <v>1212.74</v>
      </c>
    </row>
    <row r="128" spans="1:8">
      <c r="A128" s="142"/>
      <c r="B128" s="328" t="s">
        <v>331</v>
      </c>
      <c r="C128" s="51"/>
      <c r="D128" s="49"/>
      <c r="E128" s="19" t="s">
        <v>167</v>
      </c>
      <c r="F128" s="44">
        <v>6</v>
      </c>
      <c r="G128" s="214">
        <v>1043.46</v>
      </c>
      <c r="H128" s="57">
        <f t="shared" si="2"/>
        <v>6260.76</v>
      </c>
    </row>
    <row r="129" spans="1:8">
      <c r="A129" s="142"/>
      <c r="B129" s="328" t="s">
        <v>177</v>
      </c>
      <c r="C129" s="51"/>
      <c r="D129" s="49"/>
      <c r="E129" s="19" t="s">
        <v>167</v>
      </c>
      <c r="F129" s="44">
        <v>2</v>
      </c>
      <c r="G129" s="214">
        <v>617.96</v>
      </c>
      <c r="H129" s="57">
        <f t="shared" si="2"/>
        <v>1235.92</v>
      </c>
    </row>
    <row r="130" spans="1:8">
      <c r="A130" s="142"/>
      <c r="B130" s="328" t="s">
        <v>332</v>
      </c>
      <c r="C130" s="51"/>
      <c r="D130" s="49"/>
      <c r="E130" s="19" t="s">
        <v>167</v>
      </c>
      <c r="F130" s="44">
        <v>10</v>
      </c>
      <c r="G130" s="214">
        <v>1855.04</v>
      </c>
      <c r="H130" s="57">
        <f t="shared" si="2"/>
        <v>18550.400000000001</v>
      </c>
    </row>
    <row r="131" spans="1:8">
      <c r="A131" s="142"/>
      <c r="B131" s="328" t="s">
        <v>539</v>
      </c>
      <c r="C131" s="51"/>
      <c r="D131" s="49"/>
      <c r="E131" s="19" t="s">
        <v>167</v>
      </c>
      <c r="F131" s="44">
        <v>1</v>
      </c>
      <c r="G131" s="214">
        <v>313.04000000000002</v>
      </c>
      <c r="H131" s="57">
        <f t="shared" si="2"/>
        <v>313.04000000000002</v>
      </c>
    </row>
    <row r="132" spans="1:8">
      <c r="A132" s="142"/>
      <c r="B132" s="328" t="s">
        <v>548</v>
      </c>
      <c r="C132" s="51"/>
      <c r="D132" s="49"/>
      <c r="E132" s="19" t="s">
        <v>167</v>
      </c>
      <c r="F132" s="44">
        <v>1</v>
      </c>
      <c r="G132" s="214">
        <v>3014.44</v>
      </c>
      <c r="H132" s="57">
        <f t="shared" si="2"/>
        <v>3014.44</v>
      </c>
    </row>
    <row r="133" spans="1:8">
      <c r="A133" s="142"/>
      <c r="B133" s="328" t="s">
        <v>549</v>
      </c>
      <c r="C133" s="51"/>
      <c r="D133" s="49"/>
      <c r="E133" s="19" t="s">
        <v>167</v>
      </c>
      <c r="F133" s="44">
        <v>1</v>
      </c>
      <c r="G133" s="214">
        <v>25.51</v>
      </c>
      <c r="H133" s="57">
        <f t="shared" si="2"/>
        <v>25.51</v>
      </c>
    </row>
    <row r="134" spans="1:8">
      <c r="A134" s="58"/>
      <c r="B134" s="85" t="s">
        <v>122</v>
      </c>
      <c r="C134" s="85"/>
      <c r="D134" s="86"/>
      <c r="E134" s="58"/>
      <c r="F134" s="87"/>
      <c r="G134" s="87"/>
      <c r="H134" s="133">
        <f>H102</f>
        <v>486020.99999994243</v>
      </c>
    </row>
    <row r="135" spans="1:8">
      <c r="A135" s="9"/>
      <c r="B135" s="155"/>
      <c r="C135" s="155"/>
      <c r="D135" s="93"/>
      <c r="E135" s="9"/>
      <c r="F135" s="94"/>
      <c r="G135" s="94"/>
      <c r="H135" s="156"/>
    </row>
    <row r="136" spans="1:8">
      <c r="A136" s="9"/>
      <c r="B136" s="155"/>
      <c r="C136" s="155"/>
      <c r="D136" s="93"/>
      <c r="E136" s="9"/>
      <c r="F136" s="94"/>
      <c r="G136" s="94"/>
      <c r="H136" s="156"/>
    </row>
    <row r="137" spans="1:8">
      <c r="A137" s="9"/>
      <c r="B137" s="155" t="s">
        <v>276</v>
      </c>
      <c r="C137" s="155"/>
      <c r="D137" s="93"/>
      <c r="E137" s="9"/>
      <c r="F137" s="94"/>
      <c r="G137" s="94"/>
      <c r="H137" s="156">
        <f>H134</f>
        <v>486020.99999994243</v>
      </c>
    </row>
    <row r="140" spans="1:8">
      <c r="A140" s="13" t="s">
        <v>519</v>
      </c>
      <c r="H140" s="138" t="s">
        <v>3</v>
      </c>
    </row>
    <row r="143" spans="1:8">
      <c r="A143" s="13" t="s">
        <v>590</v>
      </c>
      <c r="H143" s="138">
        <f>H47+H92+H137</f>
        <v>685221.00347010838</v>
      </c>
    </row>
  </sheetData>
  <mergeCells count="10">
    <mergeCell ref="A51:H51"/>
    <mergeCell ref="A94:H94"/>
    <mergeCell ref="A95:H95"/>
    <mergeCell ref="A96:H96"/>
    <mergeCell ref="A2:H2"/>
    <mergeCell ref="A4:H4"/>
    <mergeCell ref="A5:H5"/>
    <mergeCell ref="A6:H6"/>
    <mergeCell ref="A49:H49"/>
    <mergeCell ref="A50:H50"/>
  </mergeCells>
  <pageMargins left="1.03" right="0.7" top="0.35" bottom="0.3" header="0.3" footer="0.3"/>
  <pageSetup paperSize="9" scale="63" orientation="portrait" r:id="rId1"/>
  <rowBreaks count="2" manualBreakCount="2">
    <brk id="47" max="7" man="1"/>
    <brk id="92" max="7" man="1"/>
  </rowBreaks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23"/>
  <sheetViews>
    <sheetView view="pageBreakPreview" zoomScaleNormal="100" zoomScaleSheetLayoutView="100" workbookViewId="0">
      <selection activeCell="G13" sqref="G13"/>
    </sheetView>
  </sheetViews>
  <sheetFormatPr defaultRowHeight="12.75"/>
  <cols>
    <col min="1" max="1" width="3.5703125" style="13" customWidth="1"/>
    <col min="2" max="2" width="50" style="13" customWidth="1"/>
    <col min="3" max="3" width="9.7109375" style="13" customWidth="1"/>
    <col min="4" max="4" width="10" style="13" customWidth="1"/>
    <col min="5" max="5" width="11.7109375" style="13" customWidth="1"/>
    <col min="6" max="7" width="11.85546875" style="137" customWidth="1"/>
    <col min="8" max="8" width="15.140625" style="138" customWidth="1"/>
    <col min="9" max="9" width="9.140625" style="12"/>
    <col min="10" max="10" width="10.85546875" style="12" bestFit="1" customWidth="1"/>
    <col min="11" max="11" width="9.140625" style="12"/>
    <col min="12" max="256" width="9.140625" style="13"/>
    <col min="257" max="257" width="3.5703125" style="13" customWidth="1"/>
    <col min="258" max="258" width="50" style="13" customWidth="1"/>
    <col min="259" max="259" width="9.7109375" style="13" customWidth="1"/>
    <col min="260" max="260" width="10" style="13" customWidth="1"/>
    <col min="261" max="261" width="11.7109375" style="13" customWidth="1"/>
    <col min="262" max="263" width="11.85546875" style="13" customWidth="1"/>
    <col min="264" max="264" width="15.140625" style="13" customWidth="1"/>
    <col min="265" max="265" width="9.140625" style="13"/>
    <col min="266" max="266" width="10.85546875" style="13" bestFit="1" customWidth="1"/>
    <col min="267" max="512" width="9.140625" style="13"/>
    <col min="513" max="513" width="3.5703125" style="13" customWidth="1"/>
    <col min="514" max="514" width="50" style="13" customWidth="1"/>
    <col min="515" max="515" width="9.7109375" style="13" customWidth="1"/>
    <col min="516" max="516" width="10" style="13" customWidth="1"/>
    <col min="517" max="517" width="11.7109375" style="13" customWidth="1"/>
    <col min="518" max="519" width="11.85546875" style="13" customWidth="1"/>
    <col min="520" max="520" width="15.140625" style="13" customWidth="1"/>
    <col min="521" max="521" width="9.140625" style="13"/>
    <col min="522" max="522" width="10.85546875" style="13" bestFit="1" customWidth="1"/>
    <col min="523" max="768" width="9.140625" style="13"/>
    <col min="769" max="769" width="3.5703125" style="13" customWidth="1"/>
    <col min="770" max="770" width="50" style="13" customWidth="1"/>
    <col min="771" max="771" width="9.7109375" style="13" customWidth="1"/>
    <col min="772" max="772" width="10" style="13" customWidth="1"/>
    <col min="773" max="773" width="11.7109375" style="13" customWidth="1"/>
    <col min="774" max="775" width="11.85546875" style="13" customWidth="1"/>
    <col min="776" max="776" width="15.140625" style="13" customWidth="1"/>
    <col min="777" max="777" width="9.140625" style="13"/>
    <col min="778" max="778" width="10.85546875" style="13" bestFit="1" customWidth="1"/>
    <col min="779" max="1024" width="9.140625" style="13"/>
    <col min="1025" max="1025" width="3.5703125" style="13" customWidth="1"/>
    <col min="1026" max="1026" width="50" style="13" customWidth="1"/>
    <col min="1027" max="1027" width="9.7109375" style="13" customWidth="1"/>
    <col min="1028" max="1028" width="10" style="13" customWidth="1"/>
    <col min="1029" max="1029" width="11.7109375" style="13" customWidth="1"/>
    <col min="1030" max="1031" width="11.85546875" style="13" customWidth="1"/>
    <col min="1032" max="1032" width="15.140625" style="13" customWidth="1"/>
    <col min="1033" max="1033" width="9.140625" style="13"/>
    <col min="1034" max="1034" width="10.85546875" style="13" bestFit="1" customWidth="1"/>
    <col min="1035" max="1280" width="9.140625" style="13"/>
    <col min="1281" max="1281" width="3.5703125" style="13" customWidth="1"/>
    <col min="1282" max="1282" width="50" style="13" customWidth="1"/>
    <col min="1283" max="1283" width="9.7109375" style="13" customWidth="1"/>
    <col min="1284" max="1284" width="10" style="13" customWidth="1"/>
    <col min="1285" max="1285" width="11.7109375" style="13" customWidth="1"/>
    <col min="1286" max="1287" width="11.85546875" style="13" customWidth="1"/>
    <col min="1288" max="1288" width="15.140625" style="13" customWidth="1"/>
    <col min="1289" max="1289" width="9.140625" style="13"/>
    <col min="1290" max="1290" width="10.85546875" style="13" bestFit="1" customWidth="1"/>
    <col min="1291" max="1536" width="9.140625" style="13"/>
    <col min="1537" max="1537" width="3.5703125" style="13" customWidth="1"/>
    <col min="1538" max="1538" width="50" style="13" customWidth="1"/>
    <col min="1539" max="1539" width="9.7109375" style="13" customWidth="1"/>
    <col min="1540" max="1540" width="10" style="13" customWidth="1"/>
    <col min="1541" max="1541" width="11.7109375" style="13" customWidth="1"/>
    <col min="1542" max="1543" width="11.85546875" style="13" customWidth="1"/>
    <col min="1544" max="1544" width="15.140625" style="13" customWidth="1"/>
    <col min="1545" max="1545" width="9.140625" style="13"/>
    <col min="1546" max="1546" width="10.85546875" style="13" bestFit="1" customWidth="1"/>
    <col min="1547" max="1792" width="9.140625" style="13"/>
    <col min="1793" max="1793" width="3.5703125" style="13" customWidth="1"/>
    <col min="1794" max="1794" width="50" style="13" customWidth="1"/>
    <col min="1795" max="1795" width="9.7109375" style="13" customWidth="1"/>
    <col min="1796" max="1796" width="10" style="13" customWidth="1"/>
    <col min="1797" max="1797" width="11.7109375" style="13" customWidth="1"/>
    <col min="1798" max="1799" width="11.85546875" style="13" customWidth="1"/>
    <col min="1800" max="1800" width="15.140625" style="13" customWidth="1"/>
    <col min="1801" max="1801" width="9.140625" style="13"/>
    <col min="1802" max="1802" width="10.85546875" style="13" bestFit="1" customWidth="1"/>
    <col min="1803" max="2048" width="9.140625" style="13"/>
    <col min="2049" max="2049" width="3.5703125" style="13" customWidth="1"/>
    <col min="2050" max="2050" width="50" style="13" customWidth="1"/>
    <col min="2051" max="2051" width="9.7109375" style="13" customWidth="1"/>
    <col min="2052" max="2052" width="10" style="13" customWidth="1"/>
    <col min="2053" max="2053" width="11.7109375" style="13" customWidth="1"/>
    <col min="2054" max="2055" width="11.85546875" style="13" customWidth="1"/>
    <col min="2056" max="2056" width="15.140625" style="13" customWidth="1"/>
    <col min="2057" max="2057" width="9.140625" style="13"/>
    <col min="2058" max="2058" width="10.85546875" style="13" bestFit="1" customWidth="1"/>
    <col min="2059" max="2304" width="9.140625" style="13"/>
    <col min="2305" max="2305" width="3.5703125" style="13" customWidth="1"/>
    <col min="2306" max="2306" width="50" style="13" customWidth="1"/>
    <col min="2307" max="2307" width="9.7109375" style="13" customWidth="1"/>
    <col min="2308" max="2308" width="10" style="13" customWidth="1"/>
    <col min="2309" max="2309" width="11.7109375" style="13" customWidth="1"/>
    <col min="2310" max="2311" width="11.85546875" style="13" customWidth="1"/>
    <col min="2312" max="2312" width="15.140625" style="13" customWidth="1"/>
    <col min="2313" max="2313" width="9.140625" style="13"/>
    <col min="2314" max="2314" width="10.85546875" style="13" bestFit="1" customWidth="1"/>
    <col min="2315" max="2560" width="9.140625" style="13"/>
    <col min="2561" max="2561" width="3.5703125" style="13" customWidth="1"/>
    <col min="2562" max="2562" width="50" style="13" customWidth="1"/>
    <col min="2563" max="2563" width="9.7109375" style="13" customWidth="1"/>
    <col min="2564" max="2564" width="10" style="13" customWidth="1"/>
    <col min="2565" max="2565" width="11.7109375" style="13" customWidth="1"/>
    <col min="2566" max="2567" width="11.85546875" style="13" customWidth="1"/>
    <col min="2568" max="2568" width="15.140625" style="13" customWidth="1"/>
    <col min="2569" max="2569" width="9.140625" style="13"/>
    <col min="2570" max="2570" width="10.85546875" style="13" bestFit="1" customWidth="1"/>
    <col min="2571" max="2816" width="9.140625" style="13"/>
    <col min="2817" max="2817" width="3.5703125" style="13" customWidth="1"/>
    <col min="2818" max="2818" width="50" style="13" customWidth="1"/>
    <col min="2819" max="2819" width="9.7109375" style="13" customWidth="1"/>
    <col min="2820" max="2820" width="10" style="13" customWidth="1"/>
    <col min="2821" max="2821" width="11.7109375" style="13" customWidth="1"/>
    <col min="2822" max="2823" width="11.85546875" style="13" customWidth="1"/>
    <col min="2824" max="2824" width="15.140625" style="13" customWidth="1"/>
    <col min="2825" max="2825" width="9.140625" style="13"/>
    <col min="2826" max="2826" width="10.85546875" style="13" bestFit="1" customWidth="1"/>
    <col min="2827" max="3072" width="9.140625" style="13"/>
    <col min="3073" max="3073" width="3.5703125" style="13" customWidth="1"/>
    <col min="3074" max="3074" width="50" style="13" customWidth="1"/>
    <col min="3075" max="3075" width="9.7109375" style="13" customWidth="1"/>
    <col min="3076" max="3076" width="10" style="13" customWidth="1"/>
    <col min="3077" max="3077" width="11.7109375" style="13" customWidth="1"/>
    <col min="3078" max="3079" width="11.85546875" style="13" customWidth="1"/>
    <col min="3080" max="3080" width="15.140625" style="13" customWidth="1"/>
    <col min="3081" max="3081" width="9.140625" style="13"/>
    <col min="3082" max="3082" width="10.85546875" style="13" bestFit="1" customWidth="1"/>
    <col min="3083" max="3328" width="9.140625" style="13"/>
    <col min="3329" max="3329" width="3.5703125" style="13" customWidth="1"/>
    <col min="3330" max="3330" width="50" style="13" customWidth="1"/>
    <col min="3331" max="3331" width="9.7109375" style="13" customWidth="1"/>
    <col min="3332" max="3332" width="10" style="13" customWidth="1"/>
    <col min="3333" max="3333" width="11.7109375" style="13" customWidth="1"/>
    <col min="3334" max="3335" width="11.85546875" style="13" customWidth="1"/>
    <col min="3336" max="3336" width="15.140625" style="13" customWidth="1"/>
    <col min="3337" max="3337" width="9.140625" style="13"/>
    <col min="3338" max="3338" width="10.85546875" style="13" bestFit="1" customWidth="1"/>
    <col min="3339" max="3584" width="9.140625" style="13"/>
    <col min="3585" max="3585" width="3.5703125" style="13" customWidth="1"/>
    <col min="3586" max="3586" width="50" style="13" customWidth="1"/>
    <col min="3587" max="3587" width="9.7109375" style="13" customWidth="1"/>
    <col min="3588" max="3588" width="10" style="13" customWidth="1"/>
    <col min="3589" max="3589" width="11.7109375" style="13" customWidth="1"/>
    <col min="3590" max="3591" width="11.85546875" style="13" customWidth="1"/>
    <col min="3592" max="3592" width="15.140625" style="13" customWidth="1"/>
    <col min="3593" max="3593" width="9.140625" style="13"/>
    <col min="3594" max="3594" width="10.85546875" style="13" bestFit="1" customWidth="1"/>
    <col min="3595" max="3840" width="9.140625" style="13"/>
    <col min="3841" max="3841" width="3.5703125" style="13" customWidth="1"/>
    <col min="3842" max="3842" width="50" style="13" customWidth="1"/>
    <col min="3843" max="3843" width="9.7109375" style="13" customWidth="1"/>
    <col min="3844" max="3844" width="10" style="13" customWidth="1"/>
    <col min="3845" max="3845" width="11.7109375" style="13" customWidth="1"/>
    <col min="3846" max="3847" width="11.85546875" style="13" customWidth="1"/>
    <col min="3848" max="3848" width="15.140625" style="13" customWidth="1"/>
    <col min="3849" max="3849" width="9.140625" style="13"/>
    <col min="3850" max="3850" width="10.85546875" style="13" bestFit="1" customWidth="1"/>
    <col min="3851" max="4096" width="9.140625" style="13"/>
    <col min="4097" max="4097" width="3.5703125" style="13" customWidth="1"/>
    <col min="4098" max="4098" width="50" style="13" customWidth="1"/>
    <col min="4099" max="4099" width="9.7109375" style="13" customWidth="1"/>
    <col min="4100" max="4100" width="10" style="13" customWidth="1"/>
    <col min="4101" max="4101" width="11.7109375" style="13" customWidth="1"/>
    <col min="4102" max="4103" width="11.85546875" style="13" customWidth="1"/>
    <col min="4104" max="4104" width="15.140625" style="13" customWidth="1"/>
    <col min="4105" max="4105" width="9.140625" style="13"/>
    <col min="4106" max="4106" width="10.85546875" style="13" bestFit="1" customWidth="1"/>
    <col min="4107" max="4352" width="9.140625" style="13"/>
    <col min="4353" max="4353" width="3.5703125" style="13" customWidth="1"/>
    <col min="4354" max="4354" width="50" style="13" customWidth="1"/>
    <col min="4355" max="4355" width="9.7109375" style="13" customWidth="1"/>
    <col min="4356" max="4356" width="10" style="13" customWidth="1"/>
    <col min="4357" max="4357" width="11.7109375" style="13" customWidth="1"/>
    <col min="4358" max="4359" width="11.85546875" style="13" customWidth="1"/>
    <col min="4360" max="4360" width="15.140625" style="13" customWidth="1"/>
    <col min="4361" max="4361" width="9.140625" style="13"/>
    <col min="4362" max="4362" width="10.85546875" style="13" bestFit="1" customWidth="1"/>
    <col min="4363" max="4608" width="9.140625" style="13"/>
    <col min="4609" max="4609" width="3.5703125" style="13" customWidth="1"/>
    <col min="4610" max="4610" width="50" style="13" customWidth="1"/>
    <col min="4611" max="4611" width="9.7109375" style="13" customWidth="1"/>
    <col min="4612" max="4612" width="10" style="13" customWidth="1"/>
    <col min="4613" max="4613" width="11.7109375" style="13" customWidth="1"/>
    <col min="4614" max="4615" width="11.85546875" style="13" customWidth="1"/>
    <col min="4616" max="4616" width="15.140625" style="13" customWidth="1"/>
    <col min="4617" max="4617" width="9.140625" style="13"/>
    <col min="4618" max="4618" width="10.85546875" style="13" bestFit="1" customWidth="1"/>
    <col min="4619" max="4864" width="9.140625" style="13"/>
    <col min="4865" max="4865" width="3.5703125" style="13" customWidth="1"/>
    <col min="4866" max="4866" width="50" style="13" customWidth="1"/>
    <col min="4867" max="4867" width="9.7109375" style="13" customWidth="1"/>
    <col min="4868" max="4868" width="10" style="13" customWidth="1"/>
    <col min="4869" max="4869" width="11.7109375" style="13" customWidth="1"/>
    <col min="4870" max="4871" width="11.85546875" style="13" customWidth="1"/>
    <col min="4872" max="4872" width="15.140625" style="13" customWidth="1"/>
    <col min="4873" max="4873" width="9.140625" style="13"/>
    <col min="4874" max="4874" width="10.85546875" style="13" bestFit="1" customWidth="1"/>
    <col min="4875" max="5120" width="9.140625" style="13"/>
    <col min="5121" max="5121" width="3.5703125" style="13" customWidth="1"/>
    <col min="5122" max="5122" width="50" style="13" customWidth="1"/>
    <col min="5123" max="5123" width="9.7109375" style="13" customWidth="1"/>
    <col min="5124" max="5124" width="10" style="13" customWidth="1"/>
    <col min="5125" max="5125" width="11.7109375" style="13" customWidth="1"/>
    <col min="5126" max="5127" width="11.85546875" style="13" customWidth="1"/>
    <col min="5128" max="5128" width="15.140625" style="13" customWidth="1"/>
    <col min="5129" max="5129" width="9.140625" style="13"/>
    <col min="5130" max="5130" width="10.85546875" style="13" bestFit="1" customWidth="1"/>
    <col min="5131" max="5376" width="9.140625" style="13"/>
    <col min="5377" max="5377" width="3.5703125" style="13" customWidth="1"/>
    <col min="5378" max="5378" width="50" style="13" customWidth="1"/>
    <col min="5379" max="5379" width="9.7109375" style="13" customWidth="1"/>
    <col min="5380" max="5380" width="10" style="13" customWidth="1"/>
    <col min="5381" max="5381" width="11.7109375" style="13" customWidth="1"/>
    <col min="5382" max="5383" width="11.85546875" style="13" customWidth="1"/>
    <col min="5384" max="5384" width="15.140625" style="13" customWidth="1"/>
    <col min="5385" max="5385" width="9.140625" style="13"/>
    <col min="5386" max="5386" width="10.85546875" style="13" bestFit="1" customWidth="1"/>
    <col min="5387" max="5632" width="9.140625" style="13"/>
    <col min="5633" max="5633" width="3.5703125" style="13" customWidth="1"/>
    <col min="5634" max="5634" width="50" style="13" customWidth="1"/>
    <col min="5635" max="5635" width="9.7109375" style="13" customWidth="1"/>
    <col min="5636" max="5636" width="10" style="13" customWidth="1"/>
    <col min="5637" max="5637" width="11.7109375" style="13" customWidth="1"/>
    <col min="5638" max="5639" width="11.85546875" style="13" customWidth="1"/>
    <col min="5640" max="5640" width="15.140625" style="13" customWidth="1"/>
    <col min="5641" max="5641" width="9.140625" style="13"/>
    <col min="5642" max="5642" width="10.85546875" style="13" bestFit="1" customWidth="1"/>
    <col min="5643" max="5888" width="9.140625" style="13"/>
    <col min="5889" max="5889" width="3.5703125" style="13" customWidth="1"/>
    <col min="5890" max="5890" width="50" style="13" customWidth="1"/>
    <col min="5891" max="5891" width="9.7109375" style="13" customWidth="1"/>
    <col min="5892" max="5892" width="10" style="13" customWidth="1"/>
    <col min="5893" max="5893" width="11.7109375" style="13" customWidth="1"/>
    <col min="5894" max="5895" width="11.85546875" style="13" customWidth="1"/>
    <col min="5896" max="5896" width="15.140625" style="13" customWidth="1"/>
    <col min="5897" max="5897" width="9.140625" style="13"/>
    <col min="5898" max="5898" width="10.85546875" style="13" bestFit="1" customWidth="1"/>
    <col min="5899" max="6144" width="9.140625" style="13"/>
    <col min="6145" max="6145" width="3.5703125" style="13" customWidth="1"/>
    <col min="6146" max="6146" width="50" style="13" customWidth="1"/>
    <col min="6147" max="6147" width="9.7109375" style="13" customWidth="1"/>
    <col min="6148" max="6148" width="10" style="13" customWidth="1"/>
    <col min="6149" max="6149" width="11.7109375" style="13" customWidth="1"/>
    <col min="6150" max="6151" width="11.85546875" style="13" customWidth="1"/>
    <col min="6152" max="6152" width="15.140625" style="13" customWidth="1"/>
    <col min="6153" max="6153" width="9.140625" style="13"/>
    <col min="6154" max="6154" width="10.85546875" style="13" bestFit="1" customWidth="1"/>
    <col min="6155" max="6400" width="9.140625" style="13"/>
    <col min="6401" max="6401" width="3.5703125" style="13" customWidth="1"/>
    <col min="6402" max="6402" width="50" style="13" customWidth="1"/>
    <col min="6403" max="6403" width="9.7109375" style="13" customWidth="1"/>
    <col min="6404" max="6404" width="10" style="13" customWidth="1"/>
    <col min="6405" max="6405" width="11.7109375" style="13" customWidth="1"/>
    <col min="6406" max="6407" width="11.85546875" style="13" customWidth="1"/>
    <col min="6408" max="6408" width="15.140625" style="13" customWidth="1"/>
    <col min="6409" max="6409" width="9.140625" style="13"/>
    <col min="6410" max="6410" width="10.85546875" style="13" bestFit="1" customWidth="1"/>
    <col min="6411" max="6656" width="9.140625" style="13"/>
    <col min="6657" max="6657" width="3.5703125" style="13" customWidth="1"/>
    <col min="6658" max="6658" width="50" style="13" customWidth="1"/>
    <col min="6659" max="6659" width="9.7109375" style="13" customWidth="1"/>
    <col min="6660" max="6660" width="10" style="13" customWidth="1"/>
    <col min="6661" max="6661" width="11.7109375" style="13" customWidth="1"/>
    <col min="6662" max="6663" width="11.85546875" style="13" customWidth="1"/>
    <col min="6664" max="6664" width="15.140625" style="13" customWidth="1"/>
    <col min="6665" max="6665" width="9.140625" style="13"/>
    <col min="6666" max="6666" width="10.85546875" style="13" bestFit="1" customWidth="1"/>
    <col min="6667" max="6912" width="9.140625" style="13"/>
    <col min="6913" max="6913" width="3.5703125" style="13" customWidth="1"/>
    <col min="6914" max="6914" width="50" style="13" customWidth="1"/>
    <col min="6915" max="6915" width="9.7109375" style="13" customWidth="1"/>
    <col min="6916" max="6916" width="10" style="13" customWidth="1"/>
    <col min="6917" max="6917" width="11.7109375" style="13" customWidth="1"/>
    <col min="6918" max="6919" width="11.85546875" style="13" customWidth="1"/>
    <col min="6920" max="6920" width="15.140625" style="13" customWidth="1"/>
    <col min="6921" max="6921" width="9.140625" style="13"/>
    <col min="6922" max="6922" width="10.85546875" style="13" bestFit="1" customWidth="1"/>
    <col min="6923" max="7168" width="9.140625" style="13"/>
    <col min="7169" max="7169" width="3.5703125" style="13" customWidth="1"/>
    <col min="7170" max="7170" width="50" style="13" customWidth="1"/>
    <col min="7171" max="7171" width="9.7109375" style="13" customWidth="1"/>
    <col min="7172" max="7172" width="10" style="13" customWidth="1"/>
    <col min="7173" max="7173" width="11.7109375" style="13" customWidth="1"/>
    <col min="7174" max="7175" width="11.85546875" style="13" customWidth="1"/>
    <col min="7176" max="7176" width="15.140625" style="13" customWidth="1"/>
    <col min="7177" max="7177" width="9.140625" style="13"/>
    <col min="7178" max="7178" width="10.85546875" style="13" bestFit="1" customWidth="1"/>
    <col min="7179" max="7424" width="9.140625" style="13"/>
    <col min="7425" max="7425" width="3.5703125" style="13" customWidth="1"/>
    <col min="7426" max="7426" width="50" style="13" customWidth="1"/>
    <col min="7427" max="7427" width="9.7109375" style="13" customWidth="1"/>
    <col min="7428" max="7428" width="10" style="13" customWidth="1"/>
    <col min="7429" max="7429" width="11.7109375" style="13" customWidth="1"/>
    <col min="7430" max="7431" width="11.85546875" style="13" customWidth="1"/>
    <col min="7432" max="7432" width="15.140625" style="13" customWidth="1"/>
    <col min="7433" max="7433" width="9.140625" style="13"/>
    <col min="7434" max="7434" width="10.85546875" style="13" bestFit="1" customWidth="1"/>
    <col min="7435" max="7680" width="9.140625" style="13"/>
    <col min="7681" max="7681" width="3.5703125" style="13" customWidth="1"/>
    <col min="7682" max="7682" width="50" style="13" customWidth="1"/>
    <col min="7683" max="7683" width="9.7109375" style="13" customWidth="1"/>
    <col min="7684" max="7684" width="10" style="13" customWidth="1"/>
    <col min="7685" max="7685" width="11.7109375" style="13" customWidth="1"/>
    <col min="7686" max="7687" width="11.85546875" style="13" customWidth="1"/>
    <col min="7688" max="7688" width="15.140625" style="13" customWidth="1"/>
    <col min="7689" max="7689" width="9.140625" style="13"/>
    <col min="7690" max="7690" width="10.85546875" style="13" bestFit="1" customWidth="1"/>
    <col min="7691" max="7936" width="9.140625" style="13"/>
    <col min="7937" max="7937" width="3.5703125" style="13" customWidth="1"/>
    <col min="7938" max="7938" width="50" style="13" customWidth="1"/>
    <col min="7939" max="7939" width="9.7109375" style="13" customWidth="1"/>
    <col min="7940" max="7940" width="10" style="13" customWidth="1"/>
    <col min="7941" max="7941" width="11.7109375" style="13" customWidth="1"/>
    <col min="7942" max="7943" width="11.85546875" style="13" customWidth="1"/>
    <col min="7944" max="7944" width="15.140625" style="13" customWidth="1"/>
    <col min="7945" max="7945" width="9.140625" style="13"/>
    <col min="7946" max="7946" width="10.85546875" style="13" bestFit="1" customWidth="1"/>
    <col min="7947" max="8192" width="9.140625" style="13"/>
    <col min="8193" max="8193" width="3.5703125" style="13" customWidth="1"/>
    <col min="8194" max="8194" width="50" style="13" customWidth="1"/>
    <col min="8195" max="8195" width="9.7109375" style="13" customWidth="1"/>
    <col min="8196" max="8196" width="10" style="13" customWidth="1"/>
    <col min="8197" max="8197" width="11.7109375" style="13" customWidth="1"/>
    <col min="8198" max="8199" width="11.85546875" style="13" customWidth="1"/>
    <col min="8200" max="8200" width="15.140625" style="13" customWidth="1"/>
    <col min="8201" max="8201" width="9.140625" style="13"/>
    <col min="8202" max="8202" width="10.85546875" style="13" bestFit="1" customWidth="1"/>
    <col min="8203" max="8448" width="9.140625" style="13"/>
    <col min="8449" max="8449" width="3.5703125" style="13" customWidth="1"/>
    <col min="8450" max="8450" width="50" style="13" customWidth="1"/>
    <col min="8451" max="8451" width="9.7109375" style="13" customWidth="1"/>
    <col min="8452" max="8452" width="10" style="13" customWidth="1"/>
    <col min="8453" max="8453" width="11.7109375" style="13" customWidth="1"/>
    <col min="8454" max="8455" width="11.85546875" style="13" customWidth="1"/>
    <col min="8456" max="8456" width="15.140625" style="13" customWidth="1"/>
    <col min="8457" max="8457" width="9.140625" style="13"/>
    <col min="8458" max="8458" width="10.85546875" style="13" bestFit="1" customWidth="1"/>
    <col min="8459" max="8704" width="9.140625" style="13"/>
    <col min="8705" max="8705" width="3.5703125" style="13" customWidth="1"/>
    <col min="8706" max="8706" width="50" style="13" customWidth="1"/>
    <col min="8707" max="8707" width="9.7109375" style="13" customWidth="1"/>
    <col min="8708" max="8708" width="10" style="13" customWidth="1"/>
    <col min="8709" max="8709" width="11.7109375" style="13" customWidth="1"/>
    <col min="8710" max="8711" width="11.85546875" style="13" customWidth="1"/>
    <col min="8712" max="8712" width="15.140625" style="13" customWidth="1"/>
    <col min="8713" max="8713" width="9.140625" style="13"/>
    <col min="8714" max="8714" width="10.85546875" style="13" bestFit="1" customWidth="1"/>
    <col min="8715" max="8960" width="9.140625" style="13"/>
    <col min="8961" max="8961" width="3.5703125" style="13" customWidth="1"/>
    <col min="8962" max="8962" width="50" style="13" customWidth="1"/>
    <col min="8963" max="8963" width="9.7109375" style="13" customWidth="1"/>
    <col min="8964" max="8964" width="10" style="13" customWidth="1"/>
    <col min="8965" max="8965" width="11.7109375" style="13" customWidth="1"/>
    <col min="8966" max="8967" width="11.85546875" style="13" customWidth="1"/>
    <col min="8968" max="8968" width="15.140625" style="13" customWidth="1"/>
    <col min="8969" max="8969" width="9.140625" style="13"/>
    <col min="8970" max="8970" width="10.85546875" style="13" bestFit="1" customWidth="1"/>
    <col min="8971" max="9216" width="9.140625" style="13"/>
    <col min="9217" max="9217" width="3.5703125" style="13" customWidth="1"/>
    <col min="9218" max="9218" width="50" style="13" customWidth="1"/>
    <col min="9219" max="9219" width="9.7109375" style="13" customWidth="1"/>
    <col min="9220" max="9220" width="10" style="13" customWidth="1"/>
    <col min="9221" max="9221" width="11.7109375" style="13" customWidth="1"/>
    <col min="9222" max="9223" width="11.85546875" style="13" customWidth="1"/>
    <col min="9224" max="9224" width="15.140625" style="13" customWidth="1"/>
    <col min="9225" max="9225" width="9.140625" style="13"/>
    <col min="9226" max="9226" width="10.85546875" style="13" bestFit="1" customWidth="1"/>
    <col min="9227" max="9472" width="9.140625" style="13"/>
    <col min="9473" max="9473" width="3.5703125" style="13" customWidth="1"/>
    <col min="9474" max="9474" width="50" style="13" customWidth="1"/>
    <col min="9475" max="9475" width="9.7109375" style="13" customWidth="1"/>
    <col min="9476" max="9476" width="10" style="13" customWidth="1"/>
    <col min="9477" max="9477" width="11.7109375" style="13" customWidth="1"/>
    <col min="9478" max="9479" width="11.85546875" style="13" customWidth="1"/>
    <col min="9480" max="9480" width="15.140625" style="13" customWidth="1"/>
    <col min="9481" max="9481" width="9.140625" style="13"/>
    <col min="9482" max="9482" width="10.85546875" style="13" bestFit="1" customWidth="1"/>
    <col min="9483" max="9728" width="9.140625" style="13"/>
    <col min="9729" max="9729" width="3.5703125" style="13" customWidth="1"/>
    <col min="9730" max="9730" width="50" style="13" customWidth="1"/>
    <col min="9731" max="9731" width="9.7109375" style="13" customWidth="1"/>
    <col min="9732" max="9732" width="10" style="13" customWidth="1"/>
    <col min="9733" max="9733" width="11.7109375" style="13" customWidth="1"/>
    <col min="9734" max="9735" width="11.85546875" style="13" customWidth="1"/>
    <col min="9736" max="9736" width="15.140625" style="13" customWidth="1"/>
    <col min="9737" max="9737" width="9.140625" style="13"/>
    <col min="9738" max="9738" width="10.85546875" style="13" bestFit="1" customWidth="1"/>
    <col min="9739" max="9984" width="9.140625" style="13"/>
    <col min="9985" max="9985" width="3.5703125" style="13" customWidth="1"/>
    <col min="9986" max="9986" width="50" style="13" customWidth="1"/>
    <col min="9987" max="9987" width="9.7109375" style="13" customWidth="1"/>
    <col min="9988" max="9988" width="10" style="13" customWidth="1"/>
    <col min="9989" max="9989" width="11.7109375" style="13" customWidth="1"/>
    <col min="9990" max="9991" width="11.85546875" style="13" customWidth="1"/>
    <col min="9992" max="9992" width="15.140625" style="13" customWidth="1"/>
    <col min="9993" max="9993" width="9.140625" style="13"/>
    <col min="9994" max="9994" width="10.85546875" style="13" bestFit="1" customWidth="1"/>
    <col min="9995" max="10240" width="9.140625" style="13"/>
    <col min="10241" max="10241" width="3.5703125" style="13" customWidth="1"/>
    <col min="10242" max="10242" width="50" style="13" customWidth="1"/>
    <col min="10243" max="10243" width="9.7109375" style="13" customWidth="1"/>
    <col min="10244" max="10244" width="10" style="13" customWidth="1"/>
    <col min="10245" max="10245" width="11.7109375" style="13" customWidth="1"/>
    <col min="10246" max="10247" width="11.85546875" style="13" customWidth="1"/>
    <col min="10248" max="10248" width="15.140625" style="13" customWidth="1"/>
    <col min="10249" max="10249" width="9.140625" style="13"/>
    <col min="10250" max="10250" width="10.85546875" style="13" bestFit="1" customWidth="1"/>
    <col min="10251" max="10496" width="9.140625" style="13"/>
    <col min="10497" max="10497" width="3.5703125" style="13" customWidth="1"/>
    <col min="10498" max="10498" width="50" style="13" customWidth="1"/>
    <col min="10499" max="10499" width="9.7109375" style="13" customWidth="1"/>
    <col min="10500" max="10500" width="10" style="13" customWidth="1"/>
    <col min="10501" max="10501" width="11.7109375" style="13" customWidth="1"/>
    <col min="10502" max="10503" width="11.85546875" style="13" customWidth="1"/>
    <col min="10504" max="10504" width="15.140625" style="13" customWidth="1"/>
    <col min="10505" max="10505" width="9.140625" style="13"/>
    <col min="10506" max="10506" width="10.85546875" style="13" bestFit="1" customWidth="1"/>
    <col min="10507" max="10752" width="9.140625" style="13"/>
    <col min="10753" max="10753" width="3.5703125" style="13" customWidth="1"/>
    <col min="10754" max="10754" width="50" style="13" customWidth="1"/>
    <col min="10755" max="10755" width="9.7109375" style="13" customWidth="1"/>
    <col min="10756" max="10756" width="10" style="13" customWidth="1"/>
    <col min="10757" max="10757" width="11.7109375" style="13" customWidth="1"/>
    <col min="10758" max="10759" width="11.85546875" style="13" customWidth="1"/>
    <col min="10760" max="10760" width="15.140625" style="13" customWidth="1"/>
    <col min="10761" max="10761" width="9.140625" style="13"/>
    <col min="10762" max="10762" width="10.85546875" style="13" bestFit="1" customWidth="1"/>
    <col min="10763" max="11008" width="9.140625" style="13"/>
    <col min="11009" max="11009" width="3.5703125" style="13" customWidth="1"/>
    <col min="11010" max="11010" width="50" style="13" customWidth="1"/>
    <col min="11011" max="11011" width="9.7109375" style="13" customWidth="1"/>
    <col min="11012" max="11012" width="10" style="13" customWidth="1"/>
    <col min="11013" max="11013" width="11.7109375" style="13" customWidth="1"/>
    <col min="11014" max="11015" width="11.85546875" style="13" customWidth="1"/>
    <col min="11016" max="11016" width="15.140625" style="13" customWidth="1"/>
    <col min="11017" max="11017" width="9.140625" style="13"/>
    <col min="11018" max="11018" width="10.85546875" style="13" bestFit="1" customWidth="1"/>
    <col min="11019" max="11264" width="9.140625" style="13"/>
    <col min="11265" max="11265" width="3.5703125" style="13" customWidth="1"/>
    <col min="11266" max="11266" width="50" style="13" customWidth="1"/>
    <col min="11267" max="11267" width="9.7109375" style="13" customWidth="1"/>
    <col min="11268" max="11268" width="10" style="13" customWidth="1"/>
    <col min="11269" max="11269" width="11.7109375" style="13" customWidth="1"/>
    <col min="11270" max="11271" width="11.85546875" style="13" customWidth="1"/>
    <col min="11272" max="11272" width="15.140625" style="13" customWidth="1"/>
    <col min="11273" max="11273" width="9.140625" style="13"/>
    <col min="11274" max="11274" width="10.85546875" style="13" bestFit="1" customWidth="1"/>
    <col min="11275" max="11520" width="9.140625" style="13"/>
    <col min="11521" max="11521" width="3.5703125" style="13" customWidth="1"/>
    <col min="11522" max="11522" width="50" style="13" customWidth="1"/>
    <col min="11523" max="11523" width="9.7109375" style="13" customWidth="1"/>
    <col min="11524" max="11524" width="10" style="13" customWidth="1"/>
    <col min="11525" max="11525" width="11.7109375" style="13" customWidth="1"/>
    <col min="11526" max="11527" width="11.85546875" style="13" customWidth="1"/>
    <col min="11528" max="11528" width="15.140625" style="13" customWidth="1"/>
    <col min="11529" max="11529" width="9.140625" style="13"/>
    <col min="11530" max="11530" width="10.85546875" style="13" bestFit="1" customWidth="1"/>
    <col min="11531" max="11776" width="9.140625" style="13"/>
    <col min="11777" max="11777" width="3.5703125" style="13" customWidth="1"/>
    <col min="11778" max="11778" width="50" style="13" customWidth="1"/>
    <col min="11779" max="11779" width="9.7109375" style="13" customWidth="1"/>
    <col min="11780" max="11780" width="10" style="13" customWidth="1"/>
    <col min="11781" max="11781" width="11.7109375" style="13" customWidth="1"/>
    <col min="11782" max="11783" width="11.85546875" style="13" customWidth="1"/>
    <col min="11784" max="11784" width="15.140625" style="13" customWidth="1"/>
    <col min="11785" max="11785" width="9.140625" style="13"/>
    <col min="11786" max="11786" width="10.85546875" style="13" bestFit="1" customWidth="1"/>
    <col min="11787" max="12032" width="9.140625" style="13"/>
    <col min="12033" max="12033" width="3.5703125" style="13" customWidth="1"/>
    <col min="12034" max="12034" width="50" style="13" customWidth="1"/>
    <col min="12035" max="12035" width="9.7109375" style="13" customWidth="1"/>
    <col min="12036" max="12036" width="10" style="13" customWidth="1"/>
    <col min="12037" max="12037" width="11.7109375" style="13" customWidth="1"/>
    <col min="12038" max="12039" width="11.85546875" style="13" customWidth="1"/>
    <col min="12040" max="12040" width="15.140625" style="13" customWidth="1"/>
    <col min="12041" max="12041" width="9.140625" style="13"/>
    <col min="12042" max="12042" width="10.85546875" style="13" bestFit="1" customWidth="1"/>
    <col min="12043" max="12288" width="9.140625" style="13"/>
    <col min="12289" max="12289" width="3.5703125" style="13" customWidth="1"/>
    <col min="12290" max="12290" width="50" style="13" customWidth="1"/>
    <col min="12291" max="12291" width="9.7109375" style="13" customWidth="1"/>
    <col min="12292" max="12292" width="10" style="13" customWidth="1"/>
    <col min="12293" max="12293" width="11.7109375" style="13" customWidth="1"/>
    <col min="12294" max="12295" width="11.85546875" style="13" customWidth="1"/>
    <col min="12296" max="12296" width="15.140625" style="13" customWidth="1"/>
    <col min="12297" max="12297" width="9.140625" style="13"/>
    <col min="12298" max="12298" width="10.85546875" style="13" bestFit="1" customWidth="1"/>
    <col min="12299" max="12544" width="9.140625" style="13"/>
    <col min="12545" max="12545" width="3.5703125" style="13" customWidth="1"/>
    <col min="12546" max="12546" width="50" style="13" customWidth="1"/>
    <col min="12547" max="12547" width="9.7109375" style="13" customWidth="1"/>
    <col min="12548" max="12548" width="10" style="13" customWidth="1"/>
    <col min="12549" max="12549" width="11.7109375" style="13" customWidth="1"/>
    <col min="12550" max="12551" width="11.85546875" style="13" customWidth="1"/>
    <col min="12552" max="12552" width="15.140625" style="13" customWidth="1"/>
    <col min="12553" max="12553" width="9.140625" style="13"/>
    <col min="12554" max="12554" width="10.85546875" style="13" bestFit="1" customWidth="1"/>
    <col min="12555" max="12800" width="9.140625" style="13"/>
    <col min="12801" max="12801" width="3.5703125" style="13" customWidth="1"/>
    <col min="12802" max="12802" width="50" style="13" customWidth="1"/>
    <col min="12803" max="12803" width="9.7109375" style="13" customWidth="1"/>
    <col min="12804" max="12804" width="10" style="13" customWidth="1"/>
    <col min="12805" max="12805" width="11.7109375" style="13" customWidth="1"/>
    <col min="12806" max="12807" width="11.85546875" style="13" customWidth="1"/>
    <col min="12808" max="12808" width="15.140625" style="13" customWidth="1"/>
    <col min="12809" max="12809" width="9.140625" style="13"/>
    <col min="12810" max="12810" width="10.85546875" style="13" bestFit="1" customWidth="1"/>
    <col min="12811" max="13056" width="9.140625" style="13"/>
    <col min="13057" max="13057" width="3.5703125" style="13" customWidth="1"/>
    <col min="13058" max="13058" width="50" style="13" customWidth="1"/>
    <col min="13059" max="13059" width="9.7109375" style="13" customWidth="1"/>
    <col min="13060" max="13060" width="10" style="13" customWidth="1"/>
    <col min="13061" max="13061" width="11.7109375" style="13" customWidth="1"/>
    <col min="13062" max="13063" width="11.85546875" style="13" customWidth="1"/>
    <col min="13064" max="13064" width="15.140625" style="13" customWidth="1"/>
    <col min="13065" max="13065" width="9.140625" style="13"/>
    <col min="13066" max="13066" width="10.85546875" style="13" bestFit="1" customWidth="1"/>
    <col min="13067" max="13312" width="9.140625" style="13"/>
    <col min="13313" max="13313" width="3.5703125" style="13" customWidth="1"/>
    <col min="13314" max="13314" width="50" style="13" customWidth="1"/>
    <col min="13315" max="13315" width="9.7109375" style="13" customWidth="1"/>
    <col min="13316" max="13316" width="10" style="13" customWidth="1"/>
    <col min="13317" max="13317" width="11.7109375" style="13" customWidth="1"/>
    <col min="13318" max="13319" width="11.85546875" style="13" customWidth="1"/>
    <col min="13320" max="13320" width="15.140625" style="13" customWidth="1"/>
    <col min="13321" max="13321" width="9.140625" style="13"/>
    <col min="13322" max="13322" width="10.85546875" style="13" bestFit="1" customWidth="1"/>
    <col min="13323" max="13568" width="9.140625" style="13"/>
    <col min="13569" max="13569" width="3.5703125" style="13" customWidth="1"/>
    <col min="13570" max="13570" width="50" style="13" customWidth="1"/>
    <col min="13571" max="13571" width="9.7109375" style="13" customWidth="1"/>
    <col min="13572" max="13572" width="10" style="13" customWidth="1"/>
    <col min="13573" max="13573" width="11.7109375" style="13" customWidth="1"/>
    <col min="13574" max="13575" width="11.85546875" style="13" customWidth="1"/>
    <col min="13576" max="13576" width="15.140625" style="13" customWidth="1"/>
    <col min="13577" max="13577" width="9.140625" style="13"/>
    <col min="13578" max="13578" width="10.85546875" style="13" bestFit="1" customWidth="1"/>
    <col min="13579" max="13824" width="9.140625" style="13"/>
    <col min="13825" max="13825" width="3.5703125" style="13" customWidth="1"/>
    <col min="13826" max="13826" width="50" style="13" customWidth="1"/>
    <col min="13827" max="13827" width="9.7109375" style="13" customWidth="1"/>
    <col min="13828" max="13828" width="10" style="13" customWidth="1"/>
    <col min="13829" max="13829" width="11.7109375" style="13" customWidth="1"/>
    <col min="13830" max="13831" width="11.85546875" style="13" customWidth="1"/>
    <col min="13832" max="13832" width="15.140625" style="13" customWidth="1"/>
    <col min="13833" max="13833" width="9.140625" style="13"/>
    <col min="13834" max="13834" width="10.85546875" style="13" bestFit="1" customWidth="1"/>
    <col min="13835" max="14080" width="9.140625" style="13"/>
    <col min="14081" max="14081" width="3.5703125" style="13" customWidth="1"/>
    <col min="14082" max="14082" width="50" style="13" customWidth="1"/>
    <col min="14083" max="14083" width="9.7109375" style="13" customWidth="1"/>
    <col min="14084" max="14084" width="10" style="13" customWidth="1"/>
    <col min="14085" max="14085" width="11.7109375" style="13" customWidth="1"/>
    <col min="14086" max="14087" width="11.85546875" style="13" customWidth="1"/>
    <col min="14088" max="14088" width="15.140625" style="13" customWidth="1"/>
    <col min="14089" max="14089" width="9.140625" style="13"/>
    <col min="14090" max="14090" width="10.85546875" style="13" bestFit="1" customWidth="1"/>
    <col min="14091" max="14336" width="9.140625" style="13"/>
    <col min="14337" max="14337" width="3.5703125" style="13" customWidth="1"/>
    <col min="14338" max="14338" width="50" style="13" customWidth="1"/>
    <col min="14339" max="14339" width="9.7109375" style="13" customWidth="1"/>
    <col min="14340" max="14340" width="10" style="13" customWidth="1"/>
    <col min="14341" max="14341" width="11.7109375" style="13" customWidth="1"/>
    <col min="14342" max="14343" width="11.85546875" style="13" customWidth="1"/>
    <col min="14344" max="14344" width="15.140625" style="13" customWidth="1"/>
    <col min="14345" max="14345" width="9.140625" style="13"/>
    <col min="14346" max="14346" width="10.85546875" style="13" bestFit="1" customWidth="1"/>
    <col min="14347" max="14592" width="9.140625" style="13"/>
    <col min="14593" max="14593" width="3.5703125" style="13" customWidth="1"/>
    <col min="14594" max="14594" width="50" style="13" customWidth="1"/>
    <col min="14595" max="14595" width="9.7109375" style="13" customWidth="1"/>
    <col min="14596" max="14596" width="10" style="13" customWidth="1"/>
    <col min="14597" max="14597" width="11.7109375" style="13" customWidth="1"/>
    <col min="14598" max="14599" width="11.85546875" style="13" customWidth="1"/>
    <col min="14600" max="14600" width="15.140625" style="13" customWidth="1"/>
    <col min="14601" max="14601" width="9.140625" style="13"/>
    <col min="14602" max="14602" width="10.85546875" style="13" bestFit="1" customWidth="1"/>
    <col min="14603" max="14848" width="9.140625" style="13"/>
    <col min="14849" max="14849" width="3.5703125" style="13" customWidth="1"/>
    <col min="14850" max="14850" width="50" style="13" customWidth="1"/>
    <col min="14851" max="14851" width="9.7109375" style="13" customWidth="1"/>
    <col min="14852" max="14852" width="10" style="13" customWidth="1"/>
    <col min="14853" max="14853" width="11.7109375" style="13" customWidth="1"/>
    <col min="14854" max="14855" width="11.85546875" style="13" customWidth="1"/>
    <col min="14856" max="14856" width="15.140625" style="13" customWidth="1"/>
    <col min="14857" max="14857" width="9.140625" style="13"/>
    <col min="14858" max="14858" width="10.85546875" style="13" bestFit="1" customWidth="1"/>
    <col min="14859" max="15104" width="9.140625" style="13"/>
    <col min="15105" max="15105" width="3.5703125" style="13" customWidth="1"/>
    <col min="15106" max="15106" width="50" style="13" customWidth="1"/>
    <col min="15107" max="15107" width="9.7109375" style="13" customWidth="1"/>
    <col min="15108" max="15108" width="10" style="13" customWidth="1"/>
    <col min="15109" max="15109" width="11.7109375" style="13" customWidth="1"/>
    <col min="15110" max="15111" width="11.85546875" style="13" customWidth="1"/>
    <col min="15112" max="15112" width="15.140625" style="13" customWidth="1"/>
    <col min="15113" max="15113" width="9.140625" style="13"/>
    <col min="15114" max="15114" width="10.85546875" style="13" bestFit="1" customWidth="1"/>
    <col min="15115" max="15360" width="9.140625" style="13"/>
    <col min="15361" max="15361" width="3.5703125" style="13" customWidth="1"/>
    <col min="15362" max="15362" width="50" style="13" customWidth="1"/>
    <col min="15363" max="15363" width="9.7109375" style="13" customWidth="1"/>
    <col min="15364" max="15364" width="10" style="13" customWidth="1"/>
    <col min="15365" max="15365" width="11.7109375" style="13" customWidth="1"/>
    <col min="15366" max="15367" width="11.85546875" style="13" customWidth="1"/>
    <col min="15368" max="15368" width="15.140625" style="13" customWidth="1"/>
    <col min="15369" max="15369" width="9.140625" style="13"/>
    <col min="15370" max="15370" width="10.85546875" style="13" bestFit="1" customWidth="1"/>
    <col min="15371" max="15616" width="9.140625" style="13"/>
    <col min="15617" max="15617" width="3.5703125" style="13" customWidth="1"/>
    <col min="15618" max="15618" width="50" style="13" customWidth="1"/>
    <col min="15619" max="15619" width="9.7109375" style="13" customWidth="1"/>
    <col min="15620" max="15620" width="10" style="13" customWidth="1"/>
    <col min="15621" max="15621" width="11.7109375" style="13" customWidth="1"/>
    <col min="15622" max="15623" width="11.85546875" style="13" customWidth="1"/>
    <col min="15624" max="15624" width="15.140625" style="13" customWidth="1"/>
    <col min="15625" max="15625" width="9.140625" style="13"/>
    <col min="15626" max="15626" width="10.85546875" style="13" bestFit="1" customWidth="1"/>
    <col min="15627" max="15872" width="9.140625" style="13"/>
    <col min="15873" max="15873" width="3.5703125" style="13" customWidth="1"/>
    <col min="15874" max="15874" width="50" style="13" customWidth="1"/>
    <col min="15875" max="15875" width="9.7109375" style="13" customWidth="1"/>
    <col min="15876" max="15876" width="10" style="13" customWidth="1"/>
    <col min="15877" max="15877" width="11.7109375" style="13" customWidth="1"/>
    <col min="15878" max="15879" width="11.85546875" style="13" customWidth="1"/>
    <col min="15880" max="15880" width="15.140625" style="13" customWidth="1"/>
    <col min="15881" max="15881" width="9.140625" style="13"/>
    <col min="15882" max="15882" width="10.85546875" style="13" bestFit="1" customWidth="1"/>
    <col min="15883" max="16128" width="9.140625" style="13"/>
    <col min="16129" max="16129" width="3.5703125" style="13" customWidth="1"/>
    <col min="16130" max="16130" width="50" style="13" customWidth="1"/>
    <col min="16131" max="16131" width="9.7109375" style="13" customWidth="1"/>
    <col min="16132" max="16132" width="10" style="13" customWidth="1"/>
    <col min="16133" max="16133" width="11.7109375" style="13" customWidth="1"/>
    <col min="16134" max="16135" width="11.85546875" style="13" customWidth="1"/>
    <col min="16136" max="16136" width="15.140625" style="13" customWidth="1"/>
    <col min="16137" max="16137" width="9.140625" style="13"/>
    <col min="16138" max="16138" width="10.85546875" style="13" bestFit="1" customWidth="1"/>
    <col min="16139" max="16384" width="9.140625" style="13"/>
  </cols>
  <sheetData>
    <row r="1" spans="1:8" ht="9.75" customHeight="1">
      <c r="A1" s="9"/>
      <c r="B1" s="10"/>
      <c r="C1" s="10"/>
      <c r="D1" s="10"/>
      <c r="E1" s="10"/>
      <c r="F1" s="10"/>
      <c r="G1" s="10"/>
      <c r="H1" s="11"/>
    </row>
    <row r="2" spans="1:8" ht="15" customHeight="1">
      <c r="A2" s="552" t="s">
        <v>106</v>
      </c>
      <c r="B2" s="552"/>
      <c r="C2" s="552"/>
      <c r="D2" s="552"/>
      <c r="E2" s="552"/>
      <c r="F2" s="552"/>
      <c r="G2" s="552"/>
      <c r="H2" s="552"/>
    </row>
    <row r="3" spans="1:8">
      <c r="A3" s="9"/>
      <c r="B3" s="10"/>
      <c r="C3" s="10"/>
      <c r="D3" s="14"/>
      <c r="E3" s="14"/>
      <c r="F3" s="10"/>
      <c r="G3" s="10"/>
      <c r="H3" s="11"/>
    </row>
    <row r="4" spans="1:8" ht="12.75" customHeight="1">
      <c r="A4" s="554" t="s">
        <v>107</v>
      </c>
      <c r="B4" s="554"/>
      <c r="C4" s="554"/>
      <c r="D4" s="554"/>
      <c r="E4" s="554"/>
      <c r="F4" s="554"/>
      <c r="G4" s="554"/>
      <c r="H4" s="554"/>
    </row>
    <row r="5" spans="1:8" ht="12.75" customHeight="1">
      <c r="A5" s="554" t="s">
        <v>499</v>
      </c>
      <c r="B5" s="554"/>
      <c r="C5" s="554"/>
      <c r="D5" s="554"/>
      <c r="E5" s="554"/>
      <c r="F5" s="554"/>
      <c r="G5" s="554"/>
      <c r="H5" s="554"/>
    </row>
    <row r="6" spans="1:8" ht="33" customHeight="1">
      <c r="A6" s="554" t="s">
        <v>83</v>
      </c>
      <c r="B6" s="554"/>
      <c r="C6" s="554"/>
      <c r="D6" s="554"/>
      <c r="E6" s="554"/>
      <c r="F6" s="554"/>
      <c r="G6" s="554"/>
      <c r="H6" s="554"/>
    </row>
    <row r="7" spans="1:8" ht="12.75" customHeight="1">
      <c r="A7" s="139"/>
      <c r="B7" s="139"/>
      <c r="C7" s="139"/>
      <c r="D7" s="139"/>
      <c r="E7" s="139"/>
      <c r="F7" s="139"/>
      <c r="G7" s="139"/>
      <c r="H7" s="139"/>
    </row>
    <row r="8" spans="1:8" ht="12.75" customHeight="1">
      <c r="A8" s="551" t="s">
        <v>110</v>
      </c>
      <c r="B8" s="551"/>
      <c r="C8" s="551"/>
      <c r="D8" s="551"/>
      <c r="E8" s="551"/>
      <c r="F8" s="551"/>
      <c r="G8" s="551"/>
      <c r="H8" s="551"/>
    </row>
    <row r="9" spans="1:8" ht="12.75" customHeight="1">
      <c r="A9" s="16"/>
      <c r="B9" s="16"/>
      <c r="C9" s="16"/>
      <c r="D9" s="16"/>
      <c r="E9" s="16"/>
      <c r="F9" s="16"/>
      <c r="G9" s="16"/>
      <c r="H9" s="17"/>
    </row>
    <row r="10" spans="1:8" ht="12.75" customHeight="1">
      <c r="A10" s="18" t="s">
        <v>111</v>
      </c>
      <c r="B10" s="19" t="s">
        <v>112</v>
      </c>
      <c r="C10" s="20" t="s">
        <v>113</v>
      </c>
      <c r="D10" s="20" t="s">
        <v>114</v>
      </c>
      <c r="E10" s="20" t="s">
        <v>115</v>
      </c>
      <c r="F10" s="20" t="s">
        <v>116</v>
      </c>
      <c r="G10" s="20" t="s">
        <v>117</v>
      </c>
      <c r="H10" s="21" t="s">
        <v>118</v>
      </c>
    </row>
    <row r="11" spans="1:8" ht="12.75" customHeight="1">
      <c r="A11" s="22">
        <v>1</v>
      </c>
      <c r="B11" s="22">
        <v>2</v>
      </c>
      <c r="C11" s="22">
        <v>3</v>
      </c>
      <c r="D11" s="23">
        <v>4</v>
      </c>
      <c r="E11" s="22">
        <v>5</v>
      </c>
      <c r="F11" s="22">
        <v>6</v>
      </c>
      <c r="G11" s="22">
        <v>7</v>
      </c>
      <c r="H11" s="24">
        <v>8</v>
      </c>
    </row>
    <row r="12" spans="1:8" ht="12.75" customHeight="1">
      <c r="A12" s="550">
        <v>1</v>
      </c>
      <c r="B12" s="32" t="s">
        <v>121</v>
      </c>
      <c r="C12" s="20">
        <v>111</v>
      </c>
      <c r="D12" s="19">
        <v>211020</v>
      </c>
      <c r="E12" s="19" t="s">
        <v>120</v>
      </c>
      <c r="F12" s="21">
        <f>H12/G12</f>
        <v>20000</v>
      </c>
      <c r="G12" s="33">
        <v>12</v>
      </c>
      <c r="H12" s="207">
        <v>240000</v>
      </c>
    </row>
    <row r="13" spans="1:8" ht="12.75" customHeight="1">
      <c r="A13" s="550"/>
      <c r="B13" s="34" t="s">
        <v>122</v>
      </c>
      <c r="C13" s="34"/>
      <c r="D13" s="35"/>
      <c r="E13" s="35"/>
      <c r="F13" s="36"/>
      <c r="G13" s="37"/>
      <c r="H13" s="38">
        <f>H12</f>
        <v>240000</v>
      </c>
    </row>
    <row r="14" spans="1:8" ht="12.75" customHeight="1">
      <c r="A14" s="9"/>
      <c r="B14" s="10"/>
      <c r="C14" s="10"/>
      <c r="D14" s="15"/>
      <c r="E14" s="14"/>
      <c r="F14" s="10"/>
      <c r="G14" s="10"/>
      <c r="H14" s="11"/>
    </row>
    <row r="15" spans="1:8" ht="12.75" customHeight="1">
      <c r="A15" s="551" t="s">
        <v>123</v>
      </c>
      <c r="B15" s="551"/>
      <c r="C15" s="551"/>
      <c r="D15" s="551"/>
      <c r="E15" s="551"/>
      <c r="F15" s="551"/>
      <c r="G15" s="551"/>
      <c r="H15" s="551"/>
    </row>
    <row r="16" spans="1:8" ht="12.75" customHeight="1">
      <c r="A16" s="16"/>
      <c r="B16" s="16"/>
      <c r="C16" s="16"/>
      <c r="D16" s="16"/>
      <c r="E16" s="16"/>
      <c r="F16" s="16"/>
      <c r="G16" s="16"/>
      <c r="H16" s="17"/>
    </row>
    <row r="17" spans="1:8" ht="12.75" customHeight="1">
      <c r="A17" s="18" t="s">
        <v>124</v>
      </c>
      <c r="B17" s="19" t="s">
        <v>112</v>
      </c>
      <c r="C17" s="20" t="s">
        <v>113</v>
      </c>
      <c r="D17" s="20" t="s">
        <v>114</v>
      </c>
      <c r="E17" s="20" t="s">
        <v>115</v>
      </c>
      <c r="F17" s="20" t="s">
        <v>117</v>
      </c>
      <c r="G17" s="20" t="s">
        <v>125</v>
      </c>
      <c r="H17" s="21" t="s">
        <v>126</v>
      </c>
    </row>
    <row r="18" spans="1:8" ht="12.75" customHeight="1">
      <c r="A18" s="22">
        <v>1</v>
      </c>
      <c r="B18" s="22">
        <v>2</v>
      </c>
      <c r="C18" s="22">
        <v>3</v>
      </c>
      <c r="D18" s="22">
        <v>4</v>
      </c>
      <c r="E18" s="22">
        <v>5</v>
      </c>
      <c r="F18" s="22">
        <v>6</v>
      </c>
      <c r="G18" s="22">
        <v>7</v>
      </c>
      <c r="H18" s="24">
        <v>8</v>
      </c>
    </row>
    <row r="19" spans="1:8" ht="12.75" customHeight="1">
      <c r="A19" s="41" t="s">
        <v>127</v>
      </c>
      <c r="B19" s="42" t="s">
        <v>128</v>
      </c>
      <c r="C19" s="18">
        <v>119</v>
      </c>
      <c r="D19" s="43">
        <v>213000</v>
      </c>
      <c r="E19" s="19" t="s">
        <v>129</v>
      </c>
      <c r="F19" s="44">
        <v>12</v>
      </c>
      <c r="G19" s="45">
        <f>H19/F19</f>
        <v>6040</v>
      </c>
      <c r="H19" s="28">
        <v>72480</v>
      </c>
    </row>
    <row r="20" spans="1:8" ht="12.75" customHeight="1">
      <c r="A20" s="35"/>
      <c r="B20" s="34" t="s">
        <v>122</v>
      </c>
      <c r="C20" s="34"/>
      <c r="D20" s="35"/>
      <c r="E20" s="46"/>
      <c r="F20" s="47"/>
      <c r="G20" s="47"/>
      <c r="H20" s="38">
        <f>H19</f>
        <v>72480</v>
      </c>
    </row>
    <row r="21" spans="1:8" ht="12.75" customHeight="1">
      <c r="A21" s="139"/>
      <c r="B21" s="139"/>
      <c r="C21" s="139"/>
      <c r="D21" s="139"/>
      <c r="E21" s="139"/>
      <c r="F21" s="139"/>
      <c r="G21" s="139"/>
      <c r="H21" s="139"/>
    </row>
    <row r="23" spans="1:8">
      <c r="B23" s="157" t="s">
        <v>276</v>
      </c>
      <c r="H23" s="158">
        <f>H13+H20</f>
        <v>312480</v>
      </c>
    </row>
  </sheetData>
  <mergeCells count="7">
    <mergeCell ref="A15:H15"/>
    <mergeCell ref="A2:H2"/>
    <mergeCell ref="A4:H4"/>
    <mergeCell ref="A5:H5"/>
    <mergeCell ref="A6:H6"/>
    <mergeCell ref="A8:H8"/>
    <mergeCell ref="A12:A13"/>
  </mergeCells>
  <pageMargins left="0.7" right="0.7" top="0.75" bottom="0.75" header="0.3" footer="0.3"/>
  <pageSetup paperSize="9" scale="7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56"/>
  <sheetViews>
    <sheetView view="pageBreakPreview" topLeftCell="A25" zoomScaleNormal="100" zoomScaleSheetLayoutView="100" workbookViewId="0">
      <selection activeCell="N24" sqref="N24"/>
    </sheetView>
  </sheetViews>
  <sheetFormatPr defaultRowHeight="12.75"/>
  <cols>
    <col min="1" max="1" width="3.5703125" style="13" customWidth="1"/>
    <col min="2" max="2" width="50" style="13" customWidth="1"/>
    <col min="3" max="3" width="9.7109375" style="13" customWidth="1"/>
    <col min="4" max="4" width="10" style="13" customWidth="1"/>
    <col min="5" max="5" width="11.7109375" style="13" customWidth="1"/>
    <col min="6" max="7" width="11.85546875" style="137" customWidth="1"/>
    <col min="8" max="8" width="15.140625" style="138" customWidth="1"/>
    <col min="9" max="9" width="9.140625" style="12"/>
    <col min="10" max="10" width="10.85546875" style="12" bestFit="1" customWidth="1"/>
    <col min="11" max="11" width="9.140625" style="12"/>
    <col min="12" max="256" width="9.140625" style="13"/>
    <col min="257" max="257" width="3.5703125" style="13" customWidth="1"/>
    <col min="258" max="258" width="50" style="13" customWidth="1"/>
    <col min="259" max="259" width="9.7109375" style="13" customWidth="1"/>
    <col min="260" max="260" width="10" style="13" customWidth="1"/>
    <col min="261" max="261" width="11.7109375" style="13" customWidth="1"/>
    <col min="262" max="263" width="11.85546875" style="13" customWidth="1"/>
    <col min="264" max="264" width="15.140625" style="13" customWidth="1"/>
    <col min="265" max="265" width="9.140625" style="13"/>
    <col min="266" max="266" width="10.85546875" style="13" bestFit="1" customWidth="1"/>
    <col min="267" max="512" width="9.140625" style="13"/>
    <col min="513" max="513" width="3.5703125" style="13" customWidth="1"/>
    <col min="514" max="514" width="50" style="13" customWidth="1"/>
    <col min="515" max="515" width="9.7109375" style="13" customWidth="1"/>
    <col min="516" max="516" width="10" style="13" customWidth="1"/>
    <col min="517" max="517" width="11.7109375" style="13" customWidth="1"/>
    <col min="518" max="519" width="11.85546875" style="13" customWidth="1"/>
    <col min="520" max="520" width="15.140625" style="13" customWidth="1"/>
    <col min="521" max="521" width="9.140625" style="13"/>
    <col min="522" max="522" width="10.85546875" style="13" bestFit="1" customWidth="1"/>
    <col min="523" max="768" width="9.140625" style="13"/>
    <col min="769" max="769" width="3.5703125" style="13" customWidth="1"/>
    <col min="770" max="770" width="50" style="13" customWidth="1"/>
    <col min="771" max="771" width="9.7109375" style="13" customWidth="1"/>
    <col min="772" max="772" width="10" style="13" customWidth="1"/>
    <col min="773" max="773" width="11.7109375" style="13" customWidth="1"/>
    <col min="774" max="775" width="11.85546875" style="13" customWidth="1"/>
    <col min="776" max="776" width="15.140625" style="13" customWidth="1"/>
    <col min="777" max="777" width="9.140625" style="13"/>
    <col min="778" max="778" width="10.85546875" style="13" bestFit="1" customWidth="1"/>
    <col min="779" max="1024" width="9.140625" style="13"/>
    <col min="1025" max="1025" width="3.5703125" style="13" customWidth="1"/>
    <col min="1026" max="1026" width="50" style="13" customWidth="1"/>
    <col min="1027" max="1027" width="9.7109375" style="13" customWidth="1"/>
    <col min="1028" max="1028" width="10" style="13" customWidth="1"/>
    <col min="1029" max="1029" width="11.7109375" style="13" customWidth="1"/>
    <col min="1030" max="1031" width="11.85546875" style="13" customWidth="1"/>
    <col min="1032" max="1032" width="15.140625" style="13" customWidth="1"/>
    <col min="1033" max="1033" width="9.140625" style="13"/>
    <col min="1034" max="1034" width="10.85546875" style="13" bestFit="1" customWidth="1"/>
    <col min="1035" max="1280" width="9.140625" style="13"/>
    <col min="1281" max="1281" width="3.5703125" style="13" customWidth="1"/>
    <col min="1282" max="1282" width="50" style="13" customWidth="1"/>
    <col min="1283" max="1283" width="9.7109375" style="13" customWidth="1"/>
    <col min="1284" max="1284" width="10" style="13" customWidth="1"/>
    <col min="1285" max="1285" width="11.7109375" style="13" customWidth="1"/>
    <col min="1286" max="1287" width="11.85546875" style="13" customWidth="1"/>
    <col min="1288" max="1288" width="15.140625" style="13" customWidth="1"/>
    <col min="1289" max="1289" width="9.140625" style="13"/>
    <col min="1290" max="1290" width="10.85546875" style="13" bestFit="1" customWidth="1"/>
    <col min="1291" max="1536" width="9.140625" style="13"/>
    <col min="1537" max="1537" width="3.5703125" style="13" customWidth="1"/>
    <col min="1538" max="1538" width="50" style="13" customWidth="1"/>
    <col min="1539" max="1539" width="9.7109375" style="13" customWidth="1"/>
    <col min="1540" max="1540" width="10" style="13" customWidth="1"/>
    <col min="1541" max="1541" width="11.7109375" style="13" customWidth="1"/>
    <col min="1542" max="1543" width="11.85546875" style="13" customWidth="1"/>
    <col min="1544" max="1544" width="15.140625" style="13" customWidth="1"/>
    <col min="1545" max="1545" width="9.140625" style="13"/>
    <col min="1546" max="1546" width="10.85546875" style="13" bestFit="1" customWidth="1"/>
    <col min="1547" max="1792" width="9.140625" style="13"/>
    <col min="1793" max="1793" width="3.5703125" style="13" customWidth="1"/>
    <col min="1794" max="1794" width="50" style="13" customWidth="1"/>
    <col min="1795" max="1795" width="9.7109375" style="13" customWidth="1"/>
    <col min="1796" max="1796" width="10" style="13" customWidth="1"/>
    <col min="1797" max="1797" width="11.7109375" style="13" customWidth="1"/>
    <col min="1798" max="1799" width="11.85546875" style="13" customWidth="1"/>
    <col min="1800" max="1800" width="15.140625" style="13" customWidth="1"/>
    <col min="1801" max="1801" width="9.140625" style="13"/>
    <col min="1802" max="1802" width="10.85546875" style="13" bestFit="1" customWidth="1"/>
    <col min="1803" max="2048" width="9.140625" style="13"/>
    <col min="2049" max="2049" width="3.5703125" style="13" customWidth="1"/>
    <col min="2050" max="2050" width="50" style="13" customWidth="1"/>
    <col min="2051" max="2051" width="9.7109375" style="13" customWidth="1"/>
    <col min="2052" max="2052" width="10" style="13" customWidth="1"/>
    <col min="2053" max="2053" width="11.7109375" style="13" customWidth="1"/>
    <col min="2054" max="2055" width="11.85546875" style="13" customWidth="1"/>
    <col min="2056" max="2056" width="15.140625" style="13" customWidth="1"/>
    <col min="2057" max="2057" width="9.140625" style="13"/>
    <col min="2058" max="2058" width="10.85546875" style="13" bestFit="1" customWidth="1"/>
    <col min="2059" max="2304" width="9.140625" style="13"/>
    <col min="2305" max="2305" width="3.5703125" style="13" customWidth="1"/>
    <col min="2306" max="2306" width="50" style="13" customWidth="1"/>
    <col min="2307" max="2307" width="9.7109375" style="13" customWidth="1"/>
    <col min="2308" max="2308" width="10" style="13" customWidth="1"/>
    <col min="2309" max="2309" width="11.7109375" style="13" customWidth="1"/>
    <col min="2310" max="2311" width="11.85546875" style="13" customWidth="1"/>
    <col min="2312" max="2312" width="15.140625" style="13" customWidth="1"/>
    <col min="2313" max="2313" width="9.140625" style="13"/>
    <col min="2314" max="2314" width="10.85546875" style="13" bestFit="1" customWidth="1"/>
    <col min="2315" max="2560" width="9.140625" style="13"/>
    <col min="2561" max="2561" width="3.5703125" style="13" customWidth="1"/>
    <col min="2562" max="2562" width="50" style="13" customWidth="1"/>
    <col min="2563" max="2563" width="9.7109375" style="13" customWidth="1"/>
    <col min="2564" max="2564" width="10" style="13" customWidth="1"/>
    <col min="2565" max="2565" width="11.7109375" style="13" customWidth="1"/>
    <col min="2566" max="2567" width="11.85546875" style="13" customWidth="1"/>
    <col min="2568" max="2568" width="15.140625" style="13" customWidth="1"/>
    <col min="2569" max="2569" width="9.140625" style="13"/>
    <col min="2570" max="2570" width="10.85546875" style="13" bestFit="1" customWidth="1"/>
    <col min="2571" max="2816" width="9.140625" style="13"/>
    <col min="2817" max="2817" width="3.5703125" style="13" customWidth="1"/>
    <col min="2818" max="2818" width="50" style="13" customWidth="1"/>
    <col min="2819" max="2819" width="9.7109375" style="13" customWidth="1"/>
    <col min="2820" max="2820" width="10" style="13" customWidth="1"/>
    <col min="2821" max="2821" width="11.7109375" style="13" customWidth="1"/>
    <col min="2822" max="2823" width="11.85546875" style="13" customWidth="1"/>
    <col min="2824" max="2824" width="15.140625" style="13" customWidth="1"/>
    <col min="2825" max="2825" width="9.140625" style="13"/>
    <col min="2826" max="2826" width="10.85546875" style="13" bestFit="1" customWidth="1"/>
    <col min="2827" max="3072" width="9.140625" style="13"/>
    <col min="3073" max="3073" width="3.5703125" style="13" customWidth="1"/>
    <col min="3074" max="3074" width="50" style="13" customWidth="1"/>
    <col min="3075" max="3075" width="9.7109375" style="13" customWidth="1"/>
    <col min="3076" max="3076" width="10" style="13" customWidth="1"/>
    <col min="3077" max="3077" width="11.7109375" style="13" customWidth="1"/>
    <col min="3078" max="3079" width="11.85546875" style="13" customWidth="1"/>
    <col min="3080" max="3080" width="15.140625" style="13" customWidth="1"/>
    <col min="3081" max="3081" width="9.140625" style="13"/>
    <col min="3082" max="3082" width="10.85546875" style="13" bestFit="1" customWidth="1"/>
    <col min="3083" max="3328" width="9.140625" style="13"/>
    <col min="3329" max="3329" width="3.5703125" style="13" customWidth="1"/>
    <col min="3330" max="3330" width="50" style="13" customWidth="1"/>
    <col min="3331" max="3331" width="9.7109375" style="13" customWidth="1"/>
    <col min="3332" max="3332" width="10" style="13" customWidth="1"/>
    <col min="3333" max="3333" width="11.7109375" style="13" customWidth="1"/>
    <col min="3334" max="3335" width="11.85546875" style="13" customWidth="1"/>
    <col min="3336" max="3336" width="15.140625" style="13" customWidth="1"/>
    <col min="3337" max="3337" width="9.140625" style="13"/>
    <col min="3338" max="3338" width="10.85546875" style="13" bestFit="1" customWidth="1"/>
    <col min="3339" max="3584" width="9.140625" style="13"/>
    <col min="3585" max="3585" width="3.5703125" style="13" customWidth="1"/>
    <col min="3586" max="3586" width="50" style="13" customWidth="1"/>
    <col min="3587" max="3587" width="9.7109375" style="13" customWidth="1"/>
    <col min="3588" max="3588" width="10" style="13" customWidth="1"/>
    <col min="3589" max="3589" width="11.7109375" style="13" customWidth="1"/>
    <col min="3590" max="3591" width="11.85546875" style="13" customWidth="1"/>
    <col min="3592" max="3592" width="15.140625" style="13" customWidth="1"/>
    <col min="3593" max="3593" width="9.140625" style="13"/>
    <col min="3594" max="3594" width="10.85546875" style="13" bestFit="1" customWidth="1"/>
    <col min="3595" max="3840" width="9.140625" style="13"/>
    <col min="3841" max="3841" width="3.5703125" style="13" customWidth="1"/>
    <col min="3842" max="3842" width="50" style="13" customWidth="1"/>
    <col min="3843" max="3843" width="9.7109375" style="13" customWidth="1"/>
    <col min="3844" max="3844" width="10" style="13" customWidth="1"/>
    <col min="3845" max="3845" width="11.7109375" style="13" customWidth="1"/>
    <col min="3846" max="3847" width="11.85546875" style="13" customWidth="1"/>
    <col min="3848" max="3848" width="15.140625" style="13" customWidth="1"/>
    <col min="3849" max="3849" width="9.140625" style="13"/>
    <col min="3850" max="3850" width="10.85546875" style="13" bestFit="1" customWidth="1"/>
    <col min="3851" max="4096" width="9.140625" style="13"/>
    <col min="4097" max="4097" width="3.5703125" style="13" customWidth="1"/>
    <col min="4098" max="4098" width="50" style="13" customWidth="1"/>
    <col min="4099" max="4099" width="9.7109375" style="13" customWidth="1"/>
    <col min="4100" max="4100" width="10" style="13" customWidth="1"/>
    <col min="4101" max="4101" width="11.7109375" style="13" customWidth="1"/>
    <col min="4102" max="4103" width="11.85546875" style="13" customWidth="1"/>
    <col min="4104" max="4104" width="15.140625" style="13" customWidth="1"/>
    <col min="4105" max="4105" width="9.140625" style="13"/>
    <col min="4106" max="4106" width="10.85546875" style="13" bestFit="1" customWidth="1"/>
    <col min="4107" max="4352" width="9.140625" style="13"/>
    <col min="4353" max="4353" width="3.5703125" style="13" customWidth="1"/>
    <col min="4354" max="4354" width="50" style="13" customWidth="1"/>
    <col min="4355" max="4355" width="9.7109375" style="13" customWidth="1"/>
    <col min="4356" max="4356" width="10" style="13" customWidth="1"/>
    <col min="4357" max="4357" width="11.7109375" style="13" customWidth="1"/>
    <col min="4358" max="4359" width="11.85546875" style="13" customWidth="1"/>
    <col min="4360" max="4360" width="15.140625" style="13" customWidth="1"/>
    <col min="4361" max="4361" width="9.140625" style="13"/>
    <col min="4362" max="4362" width="10.85546875" style="13" bestFit="1" customWidth="1"/>
    <col min="4363" max="4608" width="9.140625" style="13"/>
    <col min="4609" max="4609" width="3.5703125" style="13" customWidth="1"/>
    <col min="4610" max="4610" width="50" style="13" customWidth="1"/>
    <col min="4611" max="4611" width="9.7109375" style="13" customWidth="1"/>
    <col min="4612" max="4612" width="10" style="13" customWidth="1"/>
    <col min="4613" max="4613" width="11.7109375" style="13" customWidth="1"/>
    <col min="4614" max="4615" width="11.85546875" style="13" customWidth="1"/>
    <col min="4616" max="4616" width="15.140625" style="13" customWidth="1"/>
    <col min="4617" max="4617" width="9.140625" style="13"/>
    <col min="4618" max="4618" width="10.85546875" style="13" bestFit="1" customWidth="1"/>
    <col min="4619" max="4864" width="9.140625" style="13"/>
    <col min="4865" max="4865" width="3.5703125" style="13" customWidth="1"/>
    <col min="4866" max="4866" width="50" style="13" customWidth="1"/>
    <col min="4867" max="4867" width="9.7109375" style="13" customWidth="1"/>
    <col min="4868" max="4868" width="10" style="13" customWidth="1"/>
    <col min="4869" max="4869" width="11.7109375" style="13" customWidth="1"/>
    <col min="4870" max="4871" width="11.85546875" style="13" customWidth="1"/>
    <col min="4872" max="4872" width="15.140625" style="13" customWidth="1"/>
    <col min="4873" max="4873" width="9.140625" style="13"/>
    <col min="4874" max="4874" width="10.85546875" style="13" bestFit="1" customWidth="1"/>
    <col min="4875" max="5120" width="9.140625" style="13"/>
    <col min="5121" max="5121" width="3.5703125" style="13" customWidth="1"/>
    <col min="5122" max="5122" width="50" style="13" customWidth="1"/>
    <col min="5123" max="5123" width="9.7109375" style="13" customWidth="1"/>
    <col min="5124" max="5124" width="10" style="13" customWidth="1"/>
    <col min="5125" max="5125" width="11.7109375" style="13" customWidth="1"/>
    <col min="5126" max="5127" width="11.85546875" style="13" customWidth="1"/>
    <col min="5128" max="5128" width="15.140625" style="13" customWidth="1"/>
    <col min="5129" max="5129" width="9.140625" style="13"/>
    <col min="5130" max="5130" width="10.85546875" style="13" bestFit="1" customWidth="1"/>
    <col min="5131" max="5376" width="9.140625" style="13"/>
    <col min="5377" max="5377" width="3.5703125" style="13" customWidth="1"/>
    <col min="5378" max="5378" width="50" style="13" customWidth="1"/>
    <col min="5379" max="5379" width="9.7109375" style="13" customWidth="1"/>
    <col min="5380" max="5380" width="10" style="13" customWidth="1"/>
    <col min="5381" max="5381" width="11.7109375" style="13" customWidth="1"/>
    <col min="5382" max="5383" width="11.85546875" style="13" customWidth="1"/>
    <col min="5384" max="5384" width="15.140625" style="13" customWidth="1"/>
    <col min="5385" max="5385" width="9.140625" style="13"/>
    <col min="5386" max="5386" width="10.85546875" style="13" bestFit="1" customWidth="1"/>
    <col min="5387" max="5632" width="9.140625" style="13"/>
    <col min="5633" max="5633" width="3.5703125" style="13" customWidth="1"/>
    <col min="5634" max="5634" width="50" style="13" customWidth="1"/>
    <col min="5635" max="5635" width="9.7109375" style="13" customWidth="1"/>
    <col min="5636" max="5636" width="10" style="13" customWidth="1"/>
    <col min="5637" max="5637" width="11.7109375" style="13" customWidth="1"/>
    <col min="5638" max="5639" width="11.85546875" style="13" customWidth="1"/>
    <col min="5640" max="5640" width="15.140625" style="13" customWidth="1"/>
    <col min="5641" max="5641" width="9.140625" style="13"/>
    <col min="5642" max="5642" width="10.85546875" style="13" bestFit="1" customWidth="1"/>
    <col min="5643" max="5888" width="9.140625" style="13"/>
    <col min="5889" max="5889" width="3.5703125" style="13" customWidth="1"/>
    <col min="5890" max="5890" width="50" style="13" customWidth="1"/>
    <col min="5891" max="5891" width="9.7109375" style="13" customWidth="1"/>
    <col min="5892" max="5892" width="10" style="13" customWidth="1"/>
    <col min="5893" max="5893" width="11.7109375" style="13" customWidth="1"/>
    <col min="5894" max="5895" width="11.85546875" style="13" customWidth="1"/>
    <col min="5896" max="5896" width="15.140625" style="13" customWidth="1"/>
    <col min="5897" max="5897" width="9.140625" style="13"/>
    <col min="5898" max="5898" width="10.85546875" style="13" bestFit="1" customWidth="1"/>
    <col min="5899" max="6144" width="9.140625" style="13"/>
    <col min="6145" max="6145" width="3.5703125" style="13" customWidth="1"/>
    <col min="6146" max="6146" width="50" style="13" customWidth="1"/>
    <col min="6147" max="6147" width="9.7109375" style="13" customWidth="1"/>
    <col min="6148" max="6148" width="10" style="13" customWidth="1"/>
    <col min="6149" max="6149" width="11.7109375" style="13" customWidth="1"/>
    <col min="6150" max="6151" width="11.85546875" style="13" customWidth="1"/>
    <col min="6152" max="6152" width="15.140625" style="13" customWidth="1"/>
    <col min="6153" max="6153" width="9.140625" style="13"/>
    <col min="6154" max="6154" width="10.85546875" style="13" bestFit="1" customWidth="1"/>
    <col min="6155" max="6400" width="9.140625" style="13"/>
    <col min="6401" max="6401" width="3.5703125" style="13" customWidth="1"/>
    <col min="6402" max="6402" width="50" style="13" customWidth="1"/>
    <col min="6403" max="6403" width="9.7109375" style="13" customWidth="1"/>
    <col min="6404" max="6404" width="10" style="13" customWidth="1"/>
    <col min="6405" max="6405" width="11.7109375" style="13" customWidth="1"/>
    <col min="6406" max="6407" width="11.85546875" style="13" customWidth="1"/>
    <col min="6408" max="6408" width="15.140625" style="13" customWidth="1"/>
    <col min="6409" max="6409" width="9.140625" style="13"/>
    <col min="6410" max="6410" width="10.85546875" style="13" bestFit="1" customWidth="1"/>
    <col min="6411" max="6656" width="9.140625" style="13"/>
    <col min="6657" max="6657" width="3.5703125" style="13" customWidth="1"/>
    <col min="6658" max="6658" width="50" style="13" customWidth="1"/>
    <col min="6659" max="6659" width="9.7109375" style="13" customWidth="1"/>
    <col min="6660" max="6660" width="10" style="13" customWidth="1"/>
    <col min="6661" max="6661" width="11.7109375" style="13" customWidth="1"/>
    <col min="6662" max="6663" width="11.85546875" style="13" customWidth="1"/>
    <col min="6664" max="6664" width="15.140625" style="13" customWidth="1"/>
    <col min="6665" max="6665" width="9.140625" style="13"/>
    <col min="6666" max="6666" width="10.85546875" style="13" bestFit="1" customWidth="1"/>
    <col min="6667" max="6912" width="9.140625" style="13"/>
    <col min="6913" max="6913" width="3.5703125" style="13" customWidth="1"/>
    <col min="6914" max="6914" width="50" style="13" customWidth="1"/>
    <col min="6915" max="6915" width="9.7109375" style="13" customWidth="1"/>
    <col min="6916" max="6916" width="10" style="13" customWidth="1"/>
    <col min="6917" max="6917" width="11.7109375" style="13" customWidth="1"/>
    <col min="6918" max="6919" width="11.85546875" style="13" customWidth="1"/>
    <col min="6920" max="6920" width="15.140625" style="13" customWidth="1"/>
    <col min="6921" max="6921" width="9.140625" style="13"/>
    <col min="6922" max="6922" width="10.85546875" style="13" bestFit="1" customWidth="1"/>
    <col min="6923" max="7168" width="9.140625" style="13"/>
    <col min="7169" max="7169" width="3.5703125" style="13" customWidth="1"/>
    <col min="7170" max="7170" width="50" style="13" customWidth="1"/>
    <col min="7171" max="7171" width="9.7109375" style="13" customWidth="1"/>
    <col min="7172" max="7172" width="10" style="13" customWidth="1"/>
    <col min="7173" max="7173" width="11.7109375" style="13" customWidth="1"/>
    <col min="7174" max="7175" width="11.85546875" style="13" customWidth="1"/>
    <col min="7176" max="7176" width="15.140625" style="13" customWidth="1"/>
    <col min="7177" max="7177" width="9.140625" style="13"/>
    <col min="7178" max="7178" width="10.85546875" style="13" bestFit="1" customWidth="1"/>
    <col min="7179" max="7424" width="9.140625" style="13"/>
    <col min="7425" max="7425" width="3.5703125" style="13" customWidth="1"/>
    <col min="7426" max="7426" width="50" style="13" customWidth="1"/>
    <col min="7427" max="7427" width="9.7109375" style="13" customWidth="1"/>
    <col min="7428" max="7428" width="10" style="13" customWidth="1"/>
    <col min="7429" max="7429" width="11.7109375" style="13" customWidth="1"/>
    <col min="7430" max="7431" width="11.85546875" style="13" customWidth="1"/>
    <col min="7432" max="7432" width="15.140625" style="13" customWidth="1"/>
    <col min="7433" max="7433" width="9.140625" style="13"/>
    <col min="7434" max="7434" width="10.85546875" style="13" bestFit="1" customWidth="1"/>
    <col min="7435" max="7680" width="9.140625" style="13"/>
    <col min="7681" max="7681" width="3.5703125" style="13" customWidth="1"/>
    <col min="7682" max="7682" width="50" style="13" customWidth="1"/>
    <col min="7683" max="7683" width="9.7109375" style="13" customWidth="1"/>
    <col min="7684" max="7684" width="10" style="13" customWidth="1"/>
    <col min="7685" max="7685" width="11.7109375" style="13" customWidth="1"/>
    <col min="7686" max="7687" width="11.85546875" style="13" customWidth="1"/>
    <col min="7688" max="7688" width="15.140625" style="13" customWidth="1"/>
    <col min="7689" max="7689" width="9.140625" style="13"/>
    <col min="7690" max="7690" width="10.85546875" style="13" bestFit="1" customWidth="1"/>
    <col min="7691" max="7936" width="9.140625" style="13"/>
    <col min="7937" max="7937" width="3.5703125" style="13" customWidth="1"/>
    <col min="7938" max="7938" width="50" style="13" customWidth="1"/>
    <col min="7939" max="7939" width="9.7109375" style="13" customWidth="1"/>
    <col min="7940" max="7940" width="10" style="13" customWidth="1"/>
    <col min="7941" max="7941" width="11.7109375" style="13" customWidth="1"/>
    <col min="7942" max="7943" width="11.85546875" style="13" customWidth="1"/>
    <col min="7944" max="7944" width="15.140625" style="13" customWidth="1"/>
    <col min="7945" max="7945" width="9.140625" style="13"/>
    <col min="7946" max="7946" width="10.85546875" style="13" bestFit="1" customWidth="1"/>
    <col min="7947" max="8192" width="9.140625" style="13"/>
    <col min="8193" max="8193" width="3.5703125" style="13" customWidth="1"/>
    <col min="8194" max="8194" width="50" style="13" customWidth="1"/>
    <col min="8195" max="8195" width="9.7109375" style="13" customWidth="1"/>
    <col min="8196" max="8196" width="10" style="13" customWidth="1"/>
    <col min="8197" max="8197" width="11.7109375" style="13" customWidth="1"/>
    <col min="8198" max="8199" width="11.85546875" style="13" customWidth="1"/>
    <col min="8200" max="8200" width="15.140625" style="13" customWidth="1"/>
    <col min="8201" max="8201" width="9.140625" style="13"/>
    <col min="8202" max="8202" width="10.85546875" style="13" bestFit="1" customWidth="1"/>
    <col min="8203" max="8448" width="9.140625" style="13"/>
    <col min="8449" max="8449" width="3.5703125" style="13" customWidth="1"/>
    <col min="8450" max="8450" width="50" style="13" customWidth="1"/>
    <col min="8451" max="8451" width="9.7109375" style="13" customWidth="1"/>
    <col min="8452" max="8452" width="10" style="13" customWidth="1"/>
    <col min="8453" max="8453" width="11.7109375" style="13" customWidth="1"/>
    <col min="8454" max="8455" width="11.85546875" style="13" customWidth="1"/>
    <col min="8456" max="8456" width="15.140625" style="13" customWidth="1"/>
    <col min="8457" max="8457" width="9.140625" style="13"/>
    <col min="8458" max="8458" width="10.85546875" style="13" bestFit="1" customWidth="1"/>
    <col min="8459" max="8704" width="9.140625" style="13"/>
    <col min="8705" max="8705" width="3.5703125" style="13" customWidth="1"/>
    <col min="8706" max="8706" width="50" style="13" customWidth="1"/>
    <col min="8707" max="8707" width="9.7109375" style="13" customWidth="1"/>
    <col min="8708" max="8708" width="10" style="13" customWidth="1"/>
    <col min="8709" max="8709" width="11.7109375" style="13" customWidth="1"/>
    <col min="8710" max="8711" width="11.85546875" style="13" customWidth="1"/>
    <col min="8712" max="8712" width="15.140625" style="13" customWidth="1"/>
    <col min="8713" max="8713" width="9.140625" style="13"/>
    <col min="8714" max="8714" width="10.85546875" style="13" bestFit="1" customWidth="1"/>
    <col min="8715" max="8960" width="9.140625" style="13"/>
    <col min="8961" max="8961" width="3.5703125" style="13" customWidth="1"/>
    <col min="8962" max="8962" width="50" style="13" customWidth="1"/>
    <col min="8963" max="8963" width="9.7109375" style="13" customWidth="1"/>
    <col min="8964" max="8964" width="10" style="13" customWidth="1"/>
    <col min="8965" max="8965" width="11.7109375" style="13" customWidth="1"/>
    <col min="8966" max="8967" width="11.85546875" style="13" customWidth="1"/>
    <col min="8968" max="8968" width="15.140625" style="13" customWidth="1"/>
    <col min="8969" max="8969" width="9.140625" style="13"/>
    <col min="8970" max="8970" width="10.85546875" style="13" bestFit="1" customWidth="1"/>
    <col min="8971" max="9216" width="9.140625" style="13"/>
    <col min="9217" max="9217" width="3.5703125" style="13" customWidth="1"/>
    <col min="9218" max="9218" width="50" style="13" customWidth="1"/>
    <col min="9219" max="9219" width="9.7109375" style="13" customWidth="1"/>
    <col min="9220" max="9220" width="10" style="13" customWidth="1"/>
    <col min="9221" max="9221" width="11.7109375" style="13" customWidth="1"/>
    <col min="9222" max="9223" width="11.85546875" style="13" customWidth="1"/>
    <col min="9224" max="9224" width="15.140625" style="13" customWidth="1"/>
    <col min="9225" max="9225" width="9.140625" style="13"/>
    <col min="9226" max="9226" width="10.85546875" style="13" bestFit="1" customWidth="1"/>
    <col min="9227" max="9472" width="9.140625" style="13"/>
    <col min="9473" max="9473" width="3.5703125" style="13" customWidth="1"/>
    <col min="9474" max="9474" width="50" style="13" customWidth="1"/>
    <col min="9475" max="9475" width="9.7109375" style="13" customWidth="1"/>
    <col min="9476" max="9476" width="10" style="13" customWidth="1"/>
    <col min="9477" max="9477" width="11.7109375" style="13" customWidth="1"/>
    <col min="9478" max="9479" width="11.85546875" style="13" customWidth="1"/>
    <col min="9480" max="9480" width="15.140625" style="13" customWidth="1"/>
    <col min="9481" max="9481" width="9.140625" style="13"/>
    <col min="9482" max="9482" width="10.85546875" style="13" bestFit="1" customWidth="1"/>
    <col min="9483" max="9728" width="9.140625" style="13"/>
    <col min="9729" max="9729" width="3.5703125" style="13" customWidth="1"/>
    <col min="9730" max="9730" width="50" style="13" customWidth="1"/>
    <col min="9731" max="9731" width="9.7109375" style="13" customWidth="1"/>
    <col min="9732" max="9732" width="10" style="13" customWidth="1"/>
    <col min="9733" max="9733" width="11.7109375" style="13" customWidth="1"/>
    <col min="9734" max="9735" width="11.85546875" style="13" customWidth="1"/>
    <col min="9736" max="9736" width="15.140625" style="13" customWidth="1"/>
    <col min="9737" max="9737" width="9.140625" style="13"/>
    <col min="9738" max="9738" width="10.85546875" style="13" bestFit="1" customWidth="1"/>
    <col min="9739" max="9984" width="9.140625" style="13"/>
    <col min="9985" max="9985" width="3.5703125" style="13" customWidth="1"/>
    <col min="9986" max="9986" width="50" style="13" customWidth="1"/>
    <col min="9987" max="9987" width="9.7109375" style="13" customWidth="1"/>
    <col min="9988" max="9988" width="10" style="13" customWidth="1"/>
    <col min="9989" max="9989" width="11.7109375" style="13" customWidth="1"/>
    <col min="9990" max="9991" width="11.85546875" style="13" customWidth="1"/>
    <col min="9992" max="9992" width="15.140625" style="13" customWidth="1"/>
    <col min="9993" max="9993" width="9.140625" style="13"/>
    <col min="9994" max="9994" width="10.85546875" style="13" bestFit="1" customWidth="1"/>
    <col min="9995" max="10240" width="9.140625" style="13"/>
    <col min="10241" max="10241" width="3.5703125" style="13" customWidth="1"/>
    <col min="10242" max="10242" width="50" style="13" customWidth="1"/>
    <col min="10243" max="10243" width="9.7109375" style="13" customWidth="1"/>
    <col min="10244" max="10244" width="10" style="13" customWidth="1"/>
    <col min="10245" max="10245" width="11.7109375" style="13" customWidth="1"/>
    <col min="10246" max="10247" width="11.85546875" style="13" customWidth="1"/>
    <col min="10248" max="10248" width="15.140625" style="13" customWidth="1"/>
    <col min="10249" max="10249" width="9.140625" style="13"/>
    <col min="10250" max="10250" width="10.85546875" style="13" bestFit="1" customWidth="1"/>
    <col min="10251" max="10496" width="9.140625" style="13"/>
    <col min="10497" max="10497" width="3.5703125" style="13" customWidth="1"/>
    <col min="10498" max="10498" width="50" style="13" customWidth="1"/>
    <col min="10499" max="10499" width="9.7109375" style="13" customWidth="1"/>
    <col min="10500" max="10500" width="10" style="13" customWidth="1"/>
    <col min="10501" max="10501" width="11.7109375" style="13" customWidth="1"/>
    <col min="10502" max="10503" width="11.85546875" style="13" customWidth="1"/>
    <col min="10504" max="10504" width="15.140625" style="13" customWidth="1"/>
    <col min="10505" max="10505" width="9.140625" style="13"/>
    <col min="10506" max="10506" width="10.85546875" style="13" bestFit="1" customWidth="1"/>
    <col min="10507" max="10752" width="9.140625" style="13"/>
    <col min="10753" max="10753" width="3.5703125" style="13" customWidth="1"/>
    <col min="10754" max="10754" width="50" style="13" customWidth="1"/>
    <col min="10755" max="10755" width="9.7109375" style="13" customWidth="1"/>
    <col min="10756" max="10756" width="10" style="13" customWidth="1"/>
    <col min="10757" max="10757" width="11.7109375" style="13" customWidth="1"/>
    <col min="10758" max="10759" width="11.85546875" style="13" customWidth="1"/>
    <col min="10760" max="10760" width="15.140625" style="13" customWidth="1"/>
    <col min="10761" max="10761" width="9.140625" style="13"/>
    <col min="10762" max="10762" width="10.85546875" style="13" bestFit="1" customWidth="1"/>
    <col min="10763" max="11008" width="9.140625" style="13"/>
    <col min="11009" max="11009" width="3.5703125" style="13" customWidth="1"/>
    <col min="11010" max="11010" width="50" style="13" customWidth="1"/>
    <col min="11011" max="11011" width="9.7109375" style="13" customWidth="1"/>
    <col min="11012" max="11012" width="10" style="13" customWidth="1"/>
    <col min="11013" max="11013" width="11.7109375" style="13" customWidth="1"/>
    <col min="11014" max="11015" width="11.85546875" style="13" customWidth="1"/>
    <col min="11016" max="11016" width="15.140625" style="13" customWidth="1"/>
    <col min="11017" max="11017" width="9.140625" style="13"/>
    <col min="11018" max="11018" width="10.85546875" style="13" bestFit="1" customWidth="1"/>
    <col min="11019" max="11264" width="9.140625" style="13"/>
    <col min="11265" max="11265" width="3.5703125" style="13" customWidth="1"/>
    <col min="11266" max="11266" width="50" style="13" customWidth="1"/>
    <col min="11267" max="11267" width="9.7109375" style="13" customWidth="1"/>
    <col min="11268" max="11268" width="10" style="13" customWidth="1"/>
    <col min="11269" max="11269" width="11.7109375" style="13" customWidth="1"/>
    <col min="11270" max="11271" width="11.85546875" style="13" customWidth="1"/>
    <col min="11272" max="11272" width="15.140625" style="13" customWidth="1"/>
    <col min="11273" max="11273" width="9.140625" style="13"/>
    <col min="11274" max="11274" width="10.85546875" style="13" bestFit="1" customWidth="1"/>
    <col min="11275" max="11520" width="9.140625" style="13"/>
    <col min="11521" max="11521" width="3.5703125" style="13" customWidth="1"/>
    <col min="11522" max="11522" width="50" style="13" customWidth="1"/>
    <col min="11523" max="11523" width="9.7109375" style="13" customWidth="1"/>
    <col min="11524" max="11524" width="10" style="13" customWidth="1"/>
    <col min="11525" max="11525" width="11.7109375" style="13" customWidth="1"/>
    <col min="11526" max="11527" width="11.85546875" style="13" customWidth="1"/>
    <col min="11528" max="11528" width="15.140625" style="13" customWidth="1"/>
    <col min="11529" max="11529" width="9.140625" style="13"/>
    <col min="11530" max="11530" width="10.85546875" style="13" bestFit="1" customWidth="1"/>
    <col min="11531" max="11776" width="9.140625" style="13"/>
    <col min="11777" max="11777" width="3.5703125" style="13" customWidth="1"/>
    <col min="11778" max="11778" width="50" style="13" customWidth="1"/>
    <col min="11779" max="11779" width="9.7109375" style="13" customWidth="1"/>
    <col min="11780" max="11780" width="10" style="13" customWidth="1"/>
    <col min="11781" max="11781" width="11.7109375" style="13" customWidth="1"/>
    <col min="11782" max="11783" width="11.85546875" style="13" customWidth="1"/>
    <col min="11784" max="11784" width="15.140625" style="13" customWidth="1"/>
    <col min="11785" max="11785" width="9.140625" style="13"/>
    <col min="11786" max="11786" width="10.85546875" style="13" bestFit="1" customWidth="1"/>
    <col min="11787" max="12032" width="9.140625" style="13"/>
    <col min="12033" max="12033" width="3.5703125" style="13" customWidth="1"/>
    <col min="12034" max="12034" width="50" style="13" customWidth="1"/>
    <col min="12035" max="12035" width="9.7109375" style="13" customWidth="1"/>
    <col min="12036" max="12036" width="10" style="13" customWidth="1"/>
    <col min="12037" max="12037" width="11.7109375" style="13" customWidth="1"/>
    <col min="12038" max="12039" width="11.85546875" style="13" customWidth="1"/>
    <col min="12040" max="12040" width="15.140625" style="13" customWidth="1"/>
    <col min="12041" max="12041" width="9.140625" style="13"/>
    <col min="12042" max="12042" width="10.85546875" style="13" bestFit="1" customWidth="1"/>
    <col min="12043" max="12288" width="9.140625" style="13"/>
    <col min="12289" max="12289" width="3.5703125" style="13" customWidth="1"/>
    <col min="12290" max="12290" width="50" style="13" customWidth="1"/>
    <col min="12291" max="12291" width="9.7109375" style="13" customWidth="1"/>
    <col min="12292" max="12292" width="10" style="13" customWidth="1"/>
    <col min="12293" max="12293" width="11.7109375" style="13" customWidth="1"/>
    <col min="12294" max="12295" width="11.85546875" style="13" customWidth="1"/>
    <col min="12296" max="12296" width="15.140625" style="13" customWidth="1"/>
    <col min="12297" max="12297" width="9.140625" style="13"/>
    <col min="12298" max="12298" width="10.85546875" style="13" bestFit="1" customWidth="1"/>
    <col min="12299" max="12544" width="9.140625" style="13"/>
    <col min="12545" max="12545" width="3.5703125" style="13" customWidth="1"/>
    <col min="12546" max="12546" width="50" style="13" customWidth="1"/>
    <col min="12547" max="12547" width="9.7109375" style="13" customWidth="1"/>
    <col min="12548" max="12548" width="10" style="13" customWidth="1"/>
    <col min="12549" max="12549" width="11.7109375" style="13" customWidth="1"/>
    <col min="12550" max="12551" width="11.85546875" style="13" customWidth="1"/>
    <col min="12552" max="12552" width="15.140625" style="13" customWidth="1"/>
    <col min="12553" max="12553" width="9.140625" style="13"/>
    <col min="12554" max="12554" width="10.85546875" style="13" bestFit="1" customWidth="1"/>
    <col min="12555" max="12800" width="9.140625" style="13"/>
    <col min="12801" max="12801" width="3.5703125" style="13" customWidth="1"/>
    <col min="12802" max="12802" width="50" style="13" customWidth="1"/>
    <col min="12803" max="12803" width="9.7109375" style="13" customWidth="1"/>
    <col min="12804" max="12804" width="10" style="13" customWidth="1"/>
    <col min="12805" max="12805" width="11.7109375" style="13" customWidth="1"/>
    <col min="12806" max="12807" width="11.85546875" style="13" customWidth="1"/>
    <col min="12808" max="12808" width="15.140625" style="13" customWidth="1"/>
    <col min="12809" max="12809" width="9.140625" style="13"/>
    <col min="12810" max="12810" width="10.85546875" style="13" bestFit="1" customWidth="1"/>
    <col min="12811" max="13056" width="9.140625" style="13"/>
    <col min="13057" max="13057" width="3.5703125" style="13" customWidth="1"/>
    <col min="13058" max="13058" width="50" style="13" customWidth="1"/>
    <col min="13059" max="13059" width="9.7109375" style="13" customWidth="1"/>
    <col min="13060" max="13060" width="10" style="13" customWidth="1"/>
    <col min="13061" max="13061" width="11.7109375" style="13" customWidth="1"/>
    <col min="13062" max="13063" width="11.85546875" style="13" customWidth="1"/>
    <col min="13064" max="13064" width="15.140625" style="13" customWidth="1"/>
    <col min="13065" max="13065" width="9.140625" style="13"/>
    <col min="13066" max="13066" width="10.85546875" style="13" bestFit="1" customWidth="1"/>
    <col min="13067" max="13312" width="9.140625" style="13"/>
    <col min="13313" max="13313" width="3.5703125" style="13" customWidth="1"/>
    <col min="13314" max="13314" width="50" style="13" customWidth="1"/>
    <col min="13315" max="13315" width="9.7109375" style="13" customWidth="1"/>
    <col min="13316" max="13316" width="10" style="13" customWidth="1"/>
    <col min="13317" max="13317" width="11.7109375" style="13" customWidth="1"/>
    <col min="13318" max="13319" width="11.85546875" style="13" customWidth="1"/>
    <col min="13320" max="13320" width="15.140625" style="13" customWidth="1"/>
    <col min="13321" max="13321" width="9.140625" style="13"/>
    <col min="13322" max="13322" width="10.85546875" style="13" bestFit="1" customWidth="1"/>
    <col min="13323" max="13568" width="9.140625" style="13"/>
    <col min="13569" max="13569" width="3.5703125" style="13" customWidth="1"/>
    <col min="13570" max="13570" width="50" style="13" customWidth="1"/>
    <col min="13571" max="13571" width="9.7109375" style="13" customWidth="1"/>
    <col min="13572" max="13572" width="10" style="13" customWidth="1"/>
    <col min="13573" max="13573" width="11.7109375" style="13" customWidth="1"/>
    <col min="13574" max="13575" width="11.85546875" style="13" customWidth="1"/>
    <col min="13576" max="13576" width="15.140625" style="13" customWidth="1"/>
    <col min="13577" max="13577" width="9.140625" style="13"/>
    <col min="13578" max="13578" width="10.85546875" style="13" bestFit="1" customWidth="1"/>
    <col min="13579" max="13824" width="9.140625" style="13"/>
    <col min="13825" max="13825" width="3.5703125" style="13" customWidth="1"/>
    <col min="13826" max="13826" width="50" style="13" customWidth="1"/>
    <col min="13827" max="13827" width="9.7109375" style="13" customWidth="1"/>
    <col min="13828" max="13828" width="10" style="13" customWidth="1"/>
    <col min="13829" max="13829" width="11.7109375" style="13" customWidth="1"/>
    <col min="13830" max="13831" width="11.85546875" style="13" customWidth="1"/>
    <col min="13832" max="13832" width="15.140625" style="13" customWidth="1"/>
    <col min="13833" max="13833" width="9.140625" style="13"/>
    <col min="13834" max="13834" width="10.85546875" style="13" bestFit="1" customWidth="1"/>
    <col min="13835" max="14080" width="9.140625" style="13"/>
    <col min="14081" max="14081" width="3.5703125" style="13" customWidth="1"/>
    <col min="14082" max="14082" width="50" style="13" customWidth="1"/>
    <col min="14083" max="14083" width="9.7109375" style="13" customWidth="1"/>
    <col min="14084" max="14084" width="10" style="13" customWidth="1"/>
    <col min="14085" max="14085" width="11.7109375" style="13" customWidth="1"/>
    <col min="14086" max="14087" width="11.85546875" style="13" customWidth="1"/>
    <col min="14088" max="14088" width="15.140625" style="13" customWidth="1"/>
    <col min="14089" max="14089" width="9.140625" style="13"/>
    <col min="14090" max="14090" width="10.85546875" style="13" bestFit="1" customWidth="1"/>
    <col min="14091" max="14336" width="9.140625" style="13"/>
    <col min="14337" max="14337" width="3.5703125" style="13" customWidth="1"/>
    <col min="14338" max="14338" width="50" style="13" customWidth="1"/>
    <col min="14339" max="14339" width="9.7109375" style="13" customWidth="1"/>
    <col min="14340" max="14340" width="10" style="13" customWidth="1"/>
    <col min="14341" max="14341" width="11.7109375" style="13" customWidth="1"/>
    <col min="14342" max="14343" width="11.85546875" style="13" customWidth="1"/>
    <col min="14344" max="14344" width="15.140625" style="13" customWidth="1"/>
    <col min="14345" max="14345" width="9.140625" style="13"/>
    <col min="14346" max="14346" width="10.85546875" style="13" bestFit="1" customWidth="1"/>
    <col min="14347" max="14592" width="9.140625" style="13"/>
    <col min="14593" max="14593" width="3.5703125" style="13" customWidth="1"/>
    <col min="14594" max="14594" width="50" style="13" customWidth="1"/>
    <col min="14595" max="14595" width="9.7109375" style="13" customWidth="1"/>
    <col min="14596" max="14596" width="10" style="13" customWidth="1"/>
    <col min="14597" max="14597" width="11.7109375" style="13" customWidth="1"/>
    <col min="14598" max="14599" width="11.85546875" style="13" customWidth="1"/>
    <col min="14600" max="14600" width="15.140625" style="13" customWidth="1"/>
    <col min="14601" max="14601" width="9.140625" style="13"/>
    <col min="14602" max="14602" width="10.85546875" style="13" bestFit="1" customWidth="1"/>
    <col min="14603" max="14848" width="9.140625" style="13"/>
    <col min="14849" max="14849" width="3.5703125" style="13" customWidth="1"/>
    <col min="14850" max="14850" width="50" style="13" customWidth="1"/>
    <col min="14851" max="14851" width="9.7109375" style="13" customWidth="1"/>
    <col min="14852" max="14852" width="10" style="13" customWidth="1"/>
    <col min="14853" max="14853" width="11.7109375" style="13" customWidth="1"/>
    <col min="14854" max="14855" width="11.85546875" style="13" customWidth="1"/>
    <col min="14856" max="14856" width="15.140625" style="13" customWidth="1"/>
    <col min="14857" max="14857" width="9.140625" style="13"/>
    <col min="14858" max="14858" width="10.85546875" style="13" bestFit="1" customWidth="1"/>
    <col min="14859" max="15104" width="9.140625" style="13"/>
    <col min="15105" max="15105" width="3.5703125" style="13" customWidth="1"/>
    <col min="15106" max="15106" width="50" style="13" customWidth="1"/>
    <col min="15107" max="15107" width="9.7109375" style="13" customWidth="1"/>
    <col min="15108" max="15108" width="10" style="13" customWidth="1"/>
    <col min="15109" max="15109" width="11.7109375" style="13" customWidth="1"/>
    <col min="15110" max="15111" width="11.85546875" style="13" customWidth="1"/>
    <col min="15112" max="15112" width="15.140625" style="13" customWidth="1"/>
    <col min="15113" max="15113" width="9.140625" style="13"/>
    <col min="15114" max="15114" width="10.85546875" style="13" bestFit="1" customWidth="1"/>
    <col min="15115" max="15360" width="9.140625" style="13"/>
    <col min="15361" max="15361" width="3.5703125" style="13" customWidth="1"/>
    <col min="15362" max="15362" width="50" style="13" customWidth="1"/>
    <col min="15363" max="15363" width="9.7109375" style="13" customWidth="1"/>
    <col min="15364" max="15364" width="10" style="13" customWidth="1"/>
    <col min="15365" max="15365" width="11.7109375" style="13" customWidth="1"/>
    <col min="15366" max="15367" width="11.85546875" style="13" customWidth="1"/>
    <col min="15368" max="15368" width="15.140625" style="13" customWidth="1"/>
    <col min="15369" max="15369" width="9.140625" style="13"/>
    <col min="15370" max="15370" width="10.85546875" style="13" bestFit="1" customWidth="1"/>
    <col min="15371" max="15616" width="9.140625" style="13"/>
    <col min="15617" max="15617" width="3.5703125" style="13" customWidth="1"/>
    <col min="15618" max="15618" width="50" style="13" customWidth="1"/>
    <col min="15619" max="15619" width="9.7109375" style="13" customWidth="1"/>
    <col min="15620" max="15620" width="10" style="13" customWidth="1"/>
    <col min="15621" max="15621" width="11.7109375" style="13" customWidth="1"/>
    <col min="15622" max="15623" width="11.85546875" style="13" customWidth="1"/>
    <col min="15624" max="15624" width="15.140625" style="13" customWidth="1"/>
    <col min="15625" max="15625" width="9.140625" style="13"/>
    <col min="15626" max="15626" width="10.85546875" style="13" bestFit="1" customWidth="1"/>
    <col min="15627" max="15872" width="9.140625" style="13"/>
    <col min="15873" max="15873" width="3.5703125" style="13" customWidth="1"/>
    <col min="15874" max="15874" width="50" style="13" customWidth="1"/>
    <col min="15875" max="15875" width="9.7109375" style="13" customWidth="1"/>
    <col min="15876" max="15876" width="10" style="13" customWidth="1"/>
    <col min="15877" max="15877" width="11.7109375" style="13" customWidth="1"/>
    <col min="15878" max="15879" width="11.85546875" style="13" customWidth="1"/>
    <col min="15880" max="15880" width="15.140625" style="13" customWidth="1"/>
    <col min="15881" max="15881" width="9.140625" style="13"/>
    <col min="15882" max="15882" width="10.85546875" style="13" bestFit="1" customWidth="1"/>
    <col min="15883" max="16128" width="9.140625" style="13"/>
    <col min="16129" max="16129" width="3.5703125" style="13" customWidth="1"/>
    <col min="16130" max="16130" width="50" style="13" customWidth="1"/>
    <col min="16131" max="16131" width="9.7109375" style="13" customWidth="1"/>
    <col min="16132" max="16132" width="10" style="13" customWidth="1"/>
    <col min="16133" max="16133" width="11.7109375" style="13" customWidth="1"/>
    <col min="16134" max="16135" width="11.85546875" style="13" customWidth="1"/>
    <col min="16136" max="16136" width="15.140625" style="13" customWidth="1"/>
    <col min="16137" max="16137" width="9.140625" style="13"/>
    <col min="16138" max="16138" width="10.85546875" style="13" bestFit="1" customWidth="1"/>
    <col min="16139" max="16384" width="9.140625" style="13"/>
  </cols>
  <sheetData>
    <row r="1" spans="1:11" ht="9.75" customHeight="1">
      <c r="A1" s="9"/>
      <c r="B1" s="10"/>
      <c r="C1" s="10"/>
      <c r="D1" s="10"/>
      <c r="E1" s="10"/>
      <c r="F1" s="10"/>
      <c r="G1" s="10"/>
      <c r="H1" s="11"/>
    </row>
    <row r="2" spans="1:11" ht="15" customHeight="1">
      <c r="A2" s="552" t="s">
        <v>106</v>
      </c>
      <c r="B2" s="552"/>
      <c r="C2" s="552"/>
      <c r="D2" s="552"/>
      <c r="E2" s="552"/>
      <c r="F2" s="552"/>
      <c r="G2" s="552"/>
      <c r="H2" s="552"/>
    </row>
    <row r="3" spans="1:11">
      <c r="A3" s="9"/>
      <c r="B3" s="10"/>
      <c r="C3" s="10"/>
      <c r="D3" s="14"/>
      <c r="E3" s="14"/>
      <c r="F3" s="10"/>
      <c r="G3" s="10"/>
      <c r="H3" s="11"/>
    </row>
    <row r="4" spans="1:11" ht="12.75" customHeight="1">
      <c r="A4" s="554" t="s">
        <v>107</v>
      </c>
      <c r="B4" s="554"/>
      <c r="C4" s="554"/>
      <c r="D4" s="554"/>
      <c r="E4" s="554"/>
      <c r="F4" s="554"/>
      <c r="G4" s="554"/>
      <c r="H4" s="554"/>
    </row>
    <row r="5" spans="1:11" ht="12.75" customHeight="1">
      <c r="A5" s="554" t="s">
        <v>501</v>
      </c>
      <c r="B5" s="554"/>
      <c r="C5" s="554"/>
      <c r="D5" s="554"/>
      <c r="E5" s="554"/>
      <c r="F5" s="554"/>
      <c r="G5" s="554"/>
      <c r="H5" s="554"/>
    </row>
    <row r="6" spans="1:11" ht="69" customHeight="1">
      <c r="A6" s="554" t="s">
        <v>502</v>
      </c>
      <c r="B6" s="554"/>
      <c r="C6" s="554"/>
      <c r="D6" s="554"/>
      <c r="E6" s="554"/>
      <c r="F6" s="554"/>
      <c r="G6" s="554"/>
      <c r="H6" s="554"/>
    </row>
    <row r="7" spans="1:11">
      <c r="A7" s="14"/>
      <c r="B7" s="10"/>
      <c r="C7" s="10"/>
      <c r="D7" s="93"/>
      <c r="E7" s="10"/>
      <c r="F7" s="94"/>
      <c r="G7" s="94"/>
      <c r="H7" s="66"/>
      <c r="I7" s="67"/>
      <c r="J7" s="67"/>
      <c r="K7" s="67"/>
    </row>
    <row r="8" spans="1:11">
      <c r="A8" s="9"/>
      <c r="B8" s="70"/>
      <c r="C8" s="70"/>
      <c r="D8" s="14" t="s">
        <v>160</v>
      </c>
      <c r="E8" s="14"/>
      <c r="F8" s="69"/>
      <c r="G8" s="69"/>
      <c r="H8" s="66"/>
      <c r="I8" s="67"/>
      <c r="J8" s="67"/>
      <c r="K8" s="67"/>
    </row>
    <row r="9" spans="1:11">
      <c r="A9" s="9"/>
      <c r="B9" s="70"/>
      <c r="C9" s="70"/>
      <c r="D9" s="14"/>
      <c r="E9" s="14"/>
      <c r="F9" s="69"/>
      <c r="G9" s="69"/>
      <c r="H9" s="66"/>
      <c r="I9" s="67"/>
      <c r="J9" s="67"/>
      <c r="K9" s="67"/>
    </row>
    <row r="10" spans="1:11" ht="25.5">
      <c r="A10" s="20" t="s">
        <v>161</v>
      </c>
      <c r="B10" s="51" t="s">
        <v>112</v>
      </c>
      <c r="C10" s="20" t="s">
        <v>113</v>
      </c>
      <c r="D10" s="20" t="s">
        <v>114</v>
      </c>
      <c r="E10" s="20" t="s">
        <v>115</v>
      </c>
      <c r="F10" s="20" t="s">
        <v>137</v>
      </c>
      <c r="G10" s="104" t="s">
        <v>162</v>
      </c>
      <c r="H10" s="21" t="s">
        <v>118</v>
      </c>
      <c r="I10" s="67"/>
      <c r="J10" s="67"/>
      <c r="K10" s="67"/>
    </row>
    <row r="11" spans="1:11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44">
        <v>8</v>
      </c>
      <c r="I11" s="67"/>
      <c r="J11" s="67"/>
      <c r="K11" s="67"/>
    </row>
    <row r="12" spans="1:11">
      <c r="A12" s="200">
        <v>1</v>
      </c>
      <c r="B12" s="143" t="s">
        <v>234</v>
      </c>
      <c r="C12" s="51" t="s">
        <v>62</v>
      </c>
      <c r="D12" s="49">
        <v>342000</v>
      </c>
      <c r="E12" s="19"/>
      <c r="F12" s="44"/>
      <c r="G12" s="144"/>
      <c r="H12" s="207">
        <f>SUM(H13:H42)</f>
        <v>17199.999999999905</v>
      </c>
      <c r="I12" s="67"/>
      <c r="J12" s="313"/>
      <c r="K12" s="67"/>
    </row>
    <row r="13" spans="1:11">
      <c r="A13" s="200"/>
      <c r="B13" s="324" t="s">
        <v>520</v>
      </c>
      <c r="C13" s="19"/>
      <c r="D13" s="19"/>
      <c r="E13" s="19" t="s">
        <v>166</v>
      </c>
      <c r="F13" s="107">
        <v>3</v>
      </c>
      <c r="G13" s="327">
        <v>98.09</v>
      </c>
      <c r="H13" s="57">
        <f>F13*G13</f>
        <v>294.27</v>
      </c>
      <c r="I13" s="67"/>
      <c r="J13" s="67"/>
      <c r="K13" s="67"/>
    </row>
    <row r="14" spans="1:11">
      <c r="A14" s="198"/>
      <c r="B14" s="324" t="s">
        <v>521</v>
      </c>
      <c r="C14" s="19"/>
      <c r="D14" s="19"/>
      <c r="E14" s="19" t="s">
        <v>167</v>
      </c>
      <c r="F14" s="107">
        <v>2</v>
      </c>
      <c r="G14" s="327">
        <v>524.63</v>
      </c>
      <c r="H14" s="57">
        <f t="shared" ref="H14:H42" si="0">F14*G14</f>
        <v>1049.26</v>
      </c>
      <c r="I14" s="67"/>
      <c r="J14" s="67"/>
      <c r="K14" s="67"/>
    </row>
    <row r="15" spans="1:11">
      <c r="A15" s="198"/>
      <c r="B15" s="324" t="s">
        <v>522</v>
      </c>
      <c r="C15" s="19"/>
      <c r="D15" s="19"/>
      <c r="E15" s="19" t="s">
        <v>167</v>
      </c>
      <c r="F15" s="107">
        <v>2</v>
      </c>
      <c r="G15" s="327">
        <v>289.85000000000002</v>
      </c>
      <c r="H15" s="57">
        <f t="shared" si="0"/>
        <v>579.70000000000005</v>
      </c>
      <c r="I15" s="67"/>
      <c r="J15" s="67"/>
      <c r="K15" s="67"/>
    </row>
    <row r="16" spans="1:11">
      <c r="A16" s="198"/>
      <c r="B16" s="324" t="s">
        <v>523</v>
      </c>
      <c r="C16" s="19"/>
      <c r="D16" s="19"/>
      <c r="E16" s="19" t="s">
        <v>167</v>
      </c>
      <c r="F16" s="107">
        <v>2</v>
      </c>
      <c r="G16" s="327">
        <v>614.48</v>
      </c>
      <c r="H16" s="57">
        <f t="shared" si="0"/>
        <v>1228.96</v>
      </c>
      <c r="I16" s="67"/>
      <c r="J16" s="67"/>
      <c r="K16" s="67"/>
    </row>
    <row r="17" spans="1:11">
      <c r="A17" s="200"/>
      <c r="B17" s="324" t="s">
        <v>524</v>
      </c>
      <c r="C17" s="19"/>
      <c r="D17" s="19"/>
      <c r="E17" s="19" t="s">
        <v>167</v>
      </c>
      <c r="F17" s="107">
        <v>1</v>
      </c>
      <c r="G17" s="327">
        <v>359.41</v>
      </c>
      <c r="H17" s="57">
        <f t="shared" si="0"/>
        <v>359.41</v>
      </c>
      <c r="I17" s="67"/>
      <c r="J17" s="67"/>
      <c r="K17" s="67"/>
    </row>
    <row r="18" spans="1:11" ht="25.5">
      <c r="A18" s="198"/>
      <c r="B18" s="325" t="s">
        <v>525</v>
      </c>
      <c r="C18" s="19"/>
      <c r="D18" s="19"/>
      <c r="E18" s="19" t="s">
        <v>167</v>
      </c>
      <c r="F18" s="107">
        <v>2</v>
      </c>
      <c r="G18" s="327">
        <v>301.44</v>
      </c>
      <c r="H18" s="57">
        <f t="shared" si="0"/>
        <v>602.88</v>
      </c>
      <c r="I18" s="67"/>
      <c r="J18" s="67"/>
      <c r="K18" s="67"/>
    </row>
    <row r="19" spans="1:11">
      <c r="A19" s="198"/>
      <c r="B19" s="325" t="s">
        <v>526</v>
      </c>
      <c r="C19" s="19"/>
      <c r="D19" s="19"/>
      <c r="E19" s="19" t="s">
        <v>167</v>
      </c>
      <c r="F19" s="107">
        <v>3</v>
      </c>
      <c r="G19" s="327">
        <v>380.28</v>
      </c>
      <c r="H19" s="57">
        <f t="shared" si="0"/>
        <v>1140.8399999999999</v>
      </c>
      <c r="I19" s="67"/>
      <c r="J19" s="67"/>
      <c r="K19" s="67"/>
    </row>
    <row r="20" spans="1:11">
      <c r="A20" s="198"/>
      <c r="B20" s="325" t="s">
        <v>527</v>
      </c>
      <c r="C20" s="19"/>
      <c r="D20" s="19"/>
      <c r="E20" s="19" t="s">
        <v>167</v>
      </c>
      <c r="F20" s="107">
        <v>3</v>
      </c>
      <c r="G20" s="327">
        <v>394.2</v>
      </c>
      <c r="H20" s="57">
        <f t="shared" si="0"/>
        <v>1182.5999999999999</v>
      </c>
      <c r="I20" s="67"/>
      <c r="J20" s="67"/>
      <c r="K20" s="67"/>
    </row>
    <row r="21" spans="1:11">
      <c r="A21" s="198"/>
      <c r="B21" s="325" t="s">
        <v>528</v>
      </c>
      <c r="C21" s="19"/>
      <c r="D21" s="19"/>
      <c r="E21" s="19" t="s">
        <v>168</v>
      </c>
      <c r="F21" s="107">
        <v>5</v>
      </c>
      <c r="G21" s="327">
        <v>10.67</v>
      </c>
      <c r="H21" s="57">
        <f t="shared" si="0"/>
        <v>53.35</v>
      </c>
      <c r="I21" s="67"/>
      <c r="J21" s="67"/>
      <c r="K21" s="67"/>
    </row>
    <row r="22" spans="1:11">
      <c r="A22" s="198"/>
      <c r="B22" s="325" t="s">
        <v>169</v>
      </c>
      <c r="C22" s="19"/>
      <c r="D22" s="19"/>
      <c r="E22" s="19" t="s">
        <v>167</v>
      </c>
      <c r="F22" s="107">
        <v>3.0895150469599999</v>
      </c>
      <c r="G22" s="327">
        <v>52.17</v>
      </c>
      <c r="H22" s="57">
        <f t="shared" si="0"/>
        <v>161.1799999999032</v>
      </c>
      <c r="I22" s="67"/>
      <c r="J22" s="67"/>
      <c r="K22" s="67"/>
    </row>
    <row r="23" spans="1:11" ht="38.25">
      <c r="A23" s="198"/>
      <c r="B23" s="325" t="s">
        <v>529</v>
      </c>
      <c r="C23" s="19"/>
      <c r="D23" s="19"/>
      <c r="E23" s="19" t="s">
        <v>167</v>
      </c>
      <c r="F23" s="107">
        <v>2</v>
      </c>
      <c r="G23" s="327">
        <v>165.31</v>
      </c>
      <c r="H23" s="57">
        <f t="shared" si="0"/>
        <v>330.62</v>
      </c>
      <c r="I23" s="67"/>
      <c r="J23" s="67"/>
      <c r="K23" s="67"/>
    </row>
    <row r="24" spans="1:11">
      <c r="A24" s="198"/>
      <c r="B24" s="325" t="s">
        <v>530</v>
      </c>
      <c r="C24" s="19"/>
      <c r="D24" s="19"/>
      <c r="E24" s="19" t="s">
        <v>167</v>
      </c>
      <c r="F24" s="107">
        <v>1</v>
      </c>
      <c r="G24" s="327">
        <v>185.5</v>
      </c>
      <c r="H24" s="57">
        <f t="shared" si="0"/>
        <v>185.5</v>
      </c>
      <c r="I24" s="67"/>
      <c r="J24" s="67"/>
      <c r="K24" s="67"/>
    </row>
    <row r="25" spans="1:11">
      <c r="A25" s="19"/>
      <c r="B25" s="325" t="s">
        <v>531</v>
      </c>
      <c r="C25" s="19"/>
      <c r="D25" s="19"/>
      <c r="E25" s="19" t="s">
        <v>167</v>
      </c>
      <c r="F25" s="107">
        <v>2</v>
      </c>
      <c r="G25" s="327">
        <v>168.11</v>
      </c>
      <c r="H25" s="57">
        <f t="shared" si="0"/>
        <v>336.22</v>
      </c>
      <c r="I25" s="67"/>
      <c r="J25" s="67"/>
      <c r="K25" s="67"/>
    </row>
    <row r="26" spans="1:11">
      <c r="A26" s="19"/>
      <c r="B26" s="325" t="s">
        <v>532</v>
      </c>
      <c r="C26" s="19"/>
      <c r="D26" s="19"/>
      <c r="E26" s="19" t="s">
        <v>170</v>
      </c>
      <c r="F26" s="107">
        <v>1</v>
      </c>
      <c r="G26" s="327">
        <v>81.16</v>
      </c>
      <c r="H26" s="57">
        <f t="shared" si="0"/>
        <v>81.16</v>
      </c>
      <c r="I26" s="67"/>
      <c r="J26" s="67"/>
      <c r="K26" s="67"/>
    </row>
    <row r="27" spans="1:11">
      <c r="A27" s="19"/>
      <c r="B27" s="325" t="s">
        <v>533</v>
      </c>
      <c r="C27" s="19"/>
      <c r="D27" s="19"/>
      <c r="E27" s="19" t="s">
        <v>170</v>
      </c>
      <c r="F27" s="107">
        <v>1</v>
      </c>
      <c r="G27" s="327">
        <v>92.75</v>
      </c>
      <c r="H27" s="57">
        <f t="shared" si="0"/>
        <v>92.75</v>
      </c>
      <c r="I27" s="67"/>
      <c r="J27" s="67"/>
      <c r="K27" s="67"/>
    </row>
    <row r="28" spans="1:11">
      <c r="A28" s="19"/>
      <c r="B28" s="324" t="s">
        <v>534</v>
      </c>
      <c r="C28" s="19"/>
      <c r="D28" s="19"/>
      <c r="E28" s="19" t="s">
        <v>167</v>
      </c>
      <c r="F28" s="107">
        <v>1</v>
      </c>
      <c r="G28" s="327">
        <v>52.17</v>
      </c>
      <c r="H28" s="57">
        <f t="shared" si="0"/>
        <v>52.17</v>
      </c>
      <c r="I28" s="67"/>
      <c r="J28" s="67"/>
      <c r="K28" s="67"/>
    </row>
    <row r="29" spans="1:11">
      <c r="A29" s="19"/>
      <c r="B29" s="324" t="s">
        <v>535</v>
      </c>
      <c r="C29" s="19"/>
      <c r="D29" s="19"/>
      <c r="E29" s="19" t="s">
        <v>167</v>
      </c>
      <c r="F29" s="107">
        <v>2</v>
      </c>
      <c r="G29" s="327">
        <v>53.33</v>
      </c>
      <c r="H29" s="57">
        <f t="shared" si="0"/>
        <v>106.66</v>
      </c>
      <c r="I29" s="67"/>
      <c r="J29" s="67"/>
      <c r="K29" s="67"/>
    </row>
    <row r="30" spans="1:11">
      <c r="A30" s="19"/>
      <c r="B30" s="324" t="s">
        <v>536</v>
      </c>
      <c r="C30" s="19"/>
      <c r="D30" s="19"/>
      <c r="E30" s="19" t="s">
        <v>167</v>
      </c>
      <c r="F30" s="107">
        <v>1</v>
      </c>
      <c r="G30" s="327">
        <v>85.22</v>
      </c>
      <c r="H30" s="57">
        <f t="shared" si="0"/>
        <v>85.22</v>
      </c>
      <c r="I30" s="67"/>
      <c r="J30" s="67"/>
      <c r="K30" s="67"/>
    </row>
    <row r="31" spans="1:11">
      <c r="A31" s="19"/>
      <c r="B31" s="324" t="s">
        <v>171</v>
      </c>
      <c r="C31" s="19"/>
      <c r="D31" s="19"/>
      <c r="E31" s="19" t="s">
        <v>167</v>
      </c>
      <c r="F31" s="107">
        <v>1</v>
      </c>
      <c r="G31" s="327">
        <v>55.65</v>
      </c>
      <c r="H31" s="57">
        <f t="shared" si="0"/>
        <v>55.65</v>
      </c>
      <c r="I31" s="67"/>
      <c r="J31" s="67"/>
      <c r="K31" s="67"/>
    </row>
    <row r="32" spans="1:11">
      <c r="A32" s="19"/>
      <c r="B32" s="324" t="s">
        <v>172</v>
      </c>
      <c r="C32" s="19"/>
      <c r="D32" s="19"/>
      <c r="E32" s="19" t="s">
        <v>167</v>
      </c>
      <c r="F32" s="107">
        <v>1</v>
      </c>
      <c r="G32" s="327">
        <v>45.1</v>
      </c>
      <c r="H32" s="57">
        <f t="shared" si="0"/>
        <v>45.1</v>
      </c>
      <c r="I32" s="67"/>
      <c r="J32" s="67"/>
      <c r="K32" s="67"/>
    </row>
    <row r="33" spans="1:11">
      <c r="A33" s="19"/>
      <c r="B33" s="324" t="s">
        <v>537</v>
      </c>
      <c r="C33" s="19"/>
      <c r="D33" s="19"/>
      <c r="E33" s="19" t="s">
        <v>167</v>
      </c>
      <c r="F33" s="107">
        <v>6</v>
      </c>
      <c r="G33" s="327">
        <v>718.83</v>
      </c>
      <c r="H33" s="57">
        <f t="shared" si="0"/>
        <v>4312.9800000000005</v>
      </c>
      <c r="I33" s="67"/>
      <c r="J33" s="67"/>
      <c r="K33" s="67"/>
    </row>
    <row r="34" spans="1:11">
      <c r="A34" s="19"/>
      <c r="B34" s="324" t="s">
        <v>173</v>
      </c>
      <c r="C34" s="19"/>
      <c r="D34" s="19"/>
      <c r="E34" s="19" t="s">
        <v>170</v>
      </c>
      <c r="F34" s="110">
        <v>1</v>
      </c>
      <c r="G34" s="327">
        <v>185.34</v>
      </c>
      <c r="H34" s="57">
        <f t="shared" si="0"/>
        <v>185.34</v>
      </c>
      <c r="I34" s="67"/>
      <c r="J34" s="67"/>
      <c r="K34" s="67"/>
    </row>
    <row r="35" spans="1:11">
      <c r="A35" s="19"/>
      <c r="B35" s="324" t="s">
        <v>174</v>
      </c>
      <c r="C35" s="19"/>
      <c r="D35" s="19"/>
      <c r="E35" s="19" t="s">
        <v>167</v>
      </c>
      <c r="F35" s="110">
        <v>1</v>
      </c>
      <c r="G35" s="327">
        <v>222.6</v>
      </c>
      <c r="H35" s="57">
        <f t="shared" si="0"/>
        <v>222.6</v>
      </c>
      <c r="I35" s="67"/>
      <c r="J35" s="67"/>
      <c r="K35" s="67"/>
    </row>
    <row r="36" spans="1:11">
      <c r="A36" s="19"/>
      <c r="B36" s="324" t="s">
        <v>175</v>
      </c>
      <c r="C36" s="19"/>
      <c r="D36" s="19"/>
      <c r="E36" s="19" t="s">
        <v>167</v>
      </c>
      <c r="F36" s="110">
        <v>1</v>
      </c>
      <c r="G36" s="327">
        <v>606.37</v>
      </c>
      <c r="H36" s="57">
        <f t="shared" si="0"/>
        <v>606.37</v>
      </c>
      <c r="I36" s="67"/>
      <c r="J36" s="67"/>
      <c r="K36" s="67"/>
    </row>
    <row r="37" spans="1:11">
      <c r="A37" s="19"/>
      <c r="B37" s="324" t="s">
        <v>176</v>
      </c>
      <c r="C37" s="19"/>
      <c r="D37" s="19"/>
      <c r="E37" s="19" t="s">
        <v>167</v>
      </c>
      <c r="F37" s="107">
        <v>1</v>
      </c>
      <c r="G37" s="327">
        <v>1043.46</v>
      </c>
      <c r="H37" s="57">
        <f t="shared" si="0"/>
        <v>1043.46</v>
      </c>
      <c r="I37" s="67"/>
      <c r="J37" s="67"/>
      <c r="K37" s="67"/>
    </row>
    <row r="38" spans="1:11">
      <c r="A38" s="19"/>
      <c r="B38" s="324" t="s">
        <v>177</v>
      </c>
      <c r="C38" s="19"/>
      <c r="D38" s="19"/>
      <c r="E38" s="19" t="s">
        <v>167</v>
      </c>
      <c r="F38" s="107">
        <v>1</v>
      </c>
      <c r="G38" s="327">
        <v>521.73</v>
      </c>
      <c r="H38" s="57">
        <f t="shared" si="0"/>
        <v>521.73</v>
      </c>
      <c r="I38" s="67"/>
      <c r="J38" s="67"/>
      <c r="K38" s="67"/>
    </row>
    <row r="39" spans="1:11" ht="76.5">
      <c r="A39" s="19"/>
      <c r="B39" s="324" t="s">
        <v>538</v>
      </c>
      <c r="C39" s="19"/>
      <c r="D39" s="19"/>
      <c r="E39" s="19" t="s">
        <v>167</v>
      </c>
      <c r="F39" s="107">
        <v>1</v>
      </c>
      <c r="G39" s="327">
        <v>90.43</v>
      </c>
      <c r="H39" s="57">
        <f t="shared" si="0"/>
        <v>90.43</v>
      </c>
      <c r="I39" s="67"/>
      <c r="J39" s="67"/>
      <c r="K39" s="67"/>
    </row>
    <row r="40" spans="1:11">
      <c r="A40" s="19"/>
      <c r="B40" s="324" t="s">
        <v>178</v>
      </c>
      <c r="C40" s="19"/>
      <c r="D40" s="19"/>
      <c r="E40" s="19" t="s">
        <v>167</v>
      </c>
      <c r="F40" s="107">
        <v>1</v>
      </c>
      <c r="G40" s="327">
        <v>1855.04</v>
      </c>
      <c r="H40" s="57">
        <f t="shared" si="0"/>
        <v>1855.04</v>
      </c>
      <c r="I40" s="67"/>
      <c r="J40" s="67"/>
      <c r="K40" s="67"/>
    </row>
    <row r="41" spans="1:11">
      <c r="A41" s="19"/>
      <c r="B41" s="324" t="s">
        <v>539</v>
      </c>
      <c r="C41" s="19"/>
      <c r="D41" s="19"/>
      <c r="E41" s="19" t="s">
        <v>167</v>
      </c>
      <c r="F41" s="107">
        <v>1</v>
      </c>
      <c r="G41" s="327">
        <v>313.04000000000002</v>
      </c>
      <c r="H41" s="57">
        <f t="shared" si="0"/>
        <v>313.04000000000002</v>
      </c>
      <c r="I41" s="67"/>
      <c r="J41" s="67"/>
      <c r="K41" s="67"/>
    </row>
    <row r="42" spans="1:11">
      <c r="A42" s="19"/>
      <c r="B42" s="326" t="s">
        <v>179</v>
      </c>
      <c r="C42" s="19"/>
      <c r="D42" s="19"/>
      <c r="E42" s="19" t="s">
        <v>167</v>
      </c>
      <c r="F42" s="107">
        <v>1</v>
      </c>
      <c r="G42" s="327">
        <v>25.51</v>
      </c>
      <c r="H42" s="57">
        <f t="shared" si="0"/>
        <v>25.51</v>
      </c>
      <c r="I42" s="67"/>
      <c r="J42" s="67"/>
      <c r="K42" s="67"/>
    </row>
    <row r="43" spans="1:11">
      <c r="A43" s="49">
        <v>2</v>
      </c>
      <c r="B43" s="314" t="s">
        <v>193</v>
      </c>
      <c r="C43" s="51" t="s">
        <v>62</v>
      </c>
      <c r="D43" s="49">
        <v>346000</v>
      </c>
      <c r="E43" s="19"/>
      <c r="F43" s="107"/>
      <c r="G43" s="108"/>
      <c r="H43" s="164">
        <f>SUM(H44:H52)</f>
        <v>7400</v>
      </c>
      <c r="I43" s="67"/>
      <c r="J43" s="67"/>
      <c r="K43" s="67"/>
    </row>
    <row r="44" spans="1:11">
      <c r="A44" s="19"/>
      <c r="B44" s="315" t="s">
        <v>503</v>
      </c>
      <c r="C44" s="51"/>
      <c r="D44" s="49"/>
      <c r="E44" s="316" t="s">
        <v>164</v>
      </c>
      <c r="F44" s="317">
        <v>10</v>
      </c>
      <c r="G44" s="317">
        <v>49</v>
      </c>
      <c r="H44" s="141">
        <f t="shared" ref="H44:H50" si="1">F44*G44</f>
        <v>490</v>
      </c>
      <c r="I44" s="67"/>
      <c r="J44" s="67"/>
      <c r="K44" s="67"/>
    </row>
    <row r="45" spans="1:11">
      <c r="A45" s="19"/>
      <c r="B45" s="315" t="s">
        <v>194</v>
      </c>
      <c r="C45" s="51"/>
      <c r="D45" s="49"/>
      <c r="E45" s="316" t="s">
        <v>164</v>
      </c>
      <c r="F45" s="317">
        <v>11</v>
      </c>
      <c r="G45" s="317">
        <v>30</v>
      </c>
      <c r="H45" s="141">
        <f t="shared" si="1"/>
        <v>330</v>
      </c>
      <c r="I45" s="67"/>
      <c r="J45" s="67"/>
      <c r="K45" s="67"/>
    </row>
    <row r="46" spans="1:11">
      <c r="A46" s="19"/>
      <c r="B46" s="315" t="s">
        <v>504</v>
      </c>
      <c r="C46" s="51"/>
      <c r="D46" s="49"/>
      <c r="E46" s="316" t="s">
        <v>164</v>
      </c>
      <c r="F46" s="317">
        <v>4</v>
      </c>
      <c r="G46" s="317">
        <v>250</v>
      </c>
      <c r="H46" s="141">
        <f t="shared" si="1"/>
        <v>1000</v>
      </c>
      <c r="I46" s="67"/>
      <c r="J46" s="67"/>
      <c r="K46" s="67"/>
    </row>
    <row r="47" spans="1:11">
      <c r="A47" s="19"/>
      <c r="B47" s="315" t="s">
        <v>505</v>
      </c>
      <c r="C47" s="51"/>
      <c r="D47" s="49"/>
      <c r="E47" s="316" t="s">
        <v>164</v>
      </c>
      <c r="F47" s="317">
        <v>8</v>
      </c>
      <c r="G47" s="317">
        <v>160</v>
      </c>
      <c r="H47" s="141">
        <f t="shared" si="1"/>
        <v>1280</v>
      </c>
      <c r="I47" s="67"/>
      <c r="J47" s="67"/>
      <c r="K47" s="67"/>
    </row>
    <row r="48" spans="1:11">
      <c r="A48" s="19"/>
      <c r="B48" s="315" t="s">
        <v>199</v>
      </c>
      <c r="C48" s="51"/>
      <c r="D48" s="49"/>
      <c r="E48" s="316" t="s">
        <v>200</v>
      </c>
      <c r="F48" s="317">
        <v>17</v>
      </c>
      <c r="G48" s="317">
        <v>50</v>
      </c>
      <c r="H48" s="141">
        <f t="shared" si="1"/>
        <v>850</v>
      </c>
      <c r="I48" s="67"/>
      <c r="J48" s="67"/>
      <c r="K48" s="67"/>
    </row>
    <row r="49" spans="1:11">
      <c r="A49" s="19"/>
      <c r="B49" s="315" t="s">
        <v>506</v>
      </c>
      <c r="C49" s="51"/>
      <c r="D49" s="49"/>
      <c r="E49" s="316" t="s">
        <v>164</v>
      </c>
      <c r="F49" s="317">
        <v>16</v>
      </c>
      <c r="G49" s="317">
        <v>25</v>
      </c>
      <c r="H49" s="141">
        <f t="shared" si="1"/>
        <v>400</v>
      </c>
      <c r="I49" s="67"/>
      <c r="J49" s="67"/>
      <c r="K49" s="67"/>
    </row>
    <row r="50" spans="1:11">
      <c r="A50" s="19"/>
      <c r="B50" s="315" t="s">
        <v>507</v>
      </c>
      <c r="C50" s="51"/>
      <c r="D50" s="49"/>
      <c r="E50" s="316" t="s">
        <v>164</v>
      </c>
      <c r="F50" s="317">
        <v>20</v>
      </c>
      <c r="G50" s="317">
        <v>37</v>
      </c>
      <c r="H50" s="141">
        <f t="shared" si="1"/>
        <v>740</v>
      </c>
      <c r="I50" s="67"/>
      <c r="J50" s="67"/>
      <c r="K50" s="67"/>
    </row>
    <row r="51" spans="1:11">
      <c r="A51" s="19"/>
      <c r="B51" s="315" t="s">
        <v>508</v>
      </c>
      <c r="C51" s="51"/>
      <c r="D51" s="49"/>
      <c r="E51" s="316" t="s">
        <v>164</v>
      </c>
      <c r="F51" s="317">
        <v>20</v>
      </c>
      <c r="G51" s="317">
        <v>33</v>
      </c>
      <c r="H51" s="141">
        <f>F51*G51</f>
        <v>660</v>
      </c>
      <c r="I51" s="67"/>
      <c r="J51" s="67"/>
      <c r="K51" s="67"/>
    </row>
    <row r="52" spans="1:11">
      <c r="A52" s="19"/>
      <c r="B52" s="318" t="s">
        <v>509</v>
      </c>
      <c r="C52" s="51"/>
      <c r="D52" s="49"/>
      <c r="E52" s="316" t="s">
        <v>164</v>
      </c>
      <c r="F52" s="317">
        <v>11</v>
      </c>
      <c r="G52" s="317">
        <v>150</v>
      </c>
      <c r="H52" s="141">
        <f>F52*G52</f>
        <v>1650</v>
      </c>
      <c r="I52" s="319"/>
      <c r="J52" s="67"/>
      <c r="K52" s="67"/>
    </row>
    <row r="53" spans="1:11">
      <c r="A53" s="58"/>
      <c r="B53" s="85" t="s">
        <v>122</v>
      </c>
      <c r="C53" s="85"/>
      <c r="D53" s="86"/>
      <c r="E53" s="58"/>
      <c r="F53" s="87"/>
      <c r="G53" s="87"/>
      <c r="H53" s="133">
        <f>H12+H43</f>
        <v>24599.999999999905</v>
      </c>
      <c r="I53" s="67"/>
      <c r="J53" s="67"/>
      <c r="K53" s="67"/>
    </row>
    <row r="54" spans="1:11">
      <c r="A54" s="14"/>
      <c r="B54" s="10"/>
      <c r="C54" s="10"/>
      <c r="D54" s="93"/>
      <c r="E54" s="10"/>
      <c r="F54" s="94"/>
      <c r="G54" s="94"/>
      <c r="H54" s="66"/>
      <c r="I54" s="67"/>
      <c r="J54" s="67"/>
      <c r="K54" s="67"/>
    </row>
    <row r="55" spans="1:11">
      <c r="A55" s="134" t="s">
        <v>227</v>
      </c>
      <c r="B55" s="103"/>
      <c r="C55" s="103"/>
      <c r="D55" s="103"/>
      <c r="E55" s="103"/>
      <c r="F55" s="135"/>
      <c r="G55" s="135"/>
      <c r="H55" s="136">
        <f>H53</f>
        <v>24599.999999999905</v>
      </c>
      <c r="I55" s="13"/>
      <c r="J55" s="13"/>
      <c r="K55" s="13"/>
    </row>
    <row r="56" spans="1:11">
      <c r="A56" s="103"/>
      <c r="B56" s="103"/>
      <c r="C56" s="103"/>
      <c r="D56" s="103"/>
      <c r="E56" s="103"/>
      <c r="F56" s="135"/>
      <c r="G56" s="135"/>
      <c r="H56" s="167"/>
      <c r="I56" s="13"/>
      <c r="J56" s="13"/>
      <c r="K56" s="13"/>
    </row>
  </sheetData>
  <mergeCells count="4">
    <mergeCell ref="A2:H2"/>
    <mergeCell ref="A4:H4"/>
    <mergeCell ref="A5:H5"/>
    <mergeCell ref="A6:H6"/>
  </mergeCells>
  <pageMargins left="0.7" right="0.7" top="0.75" bottom="0.75" header="0.3" footer="0.3"/>
  <pageSetup paperSize="9" scale="70" orientation="portrait"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S45"/>
  <sheetViews>
    <sheetView view="pageBreakPreview" zoomScaleNormal="100" zoomScaleSheetLayoutView="100" workbookViewId="0">
      <selection activeCell="C45" sqref="C45:E45"/>
    </sheetView>
  </sheetViews>
  <sheetFormatPr defaultColWidth="1.140625" defaultRowHeight="12"/>
  <cols>
    <col min="1" max="16384" width="1.140625" style="1"/>
  </cols>
  <sheetData>
    <row r="1" spans="1:123" ht="30" customHeight="1">
      <c r="A1" s="516" t="s">
        <v>86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  <c r="S1" s="516"/>
      <c r="T1" s="516"/>
      <c r="U1" s="516"/>
      <c r="V1" s="516"/>
      <c r="W1" s="516"/>
      <c r="X1" s="516"/>
      <c r="Y1" s="516"/>
      <c r="Z1" s="516"/>
      <c r="AA1" s="516"/>
      <c r="AB1" s="516"/>
      <c r="AC1" s="516"/>
      <c r="AD1" s="516"/>
      <c r="AE1" s="516"/>
      <c r="AF1" s="516"/>
      <c r="AG1" s="516"/>
      <c r="AH1" s="516"/>
      <c r="AI1" s="516"/>
      <c r="AJ1" s="516"/>
      <c r="AK1" s="516"/>
      <c r="AL1" s="516"/>
      <c r="AM1" s="516"/>
      <c r="AN1" s="516"/>
      <c r="AO1" s="516"/>
      <c r="AP1" s="516"/>
      <c r="AQ1" s="516"/>
      <c r="AR1" s="516"/>
      <c r="AS1" s="516"/>
      <c r="AT1" s="516"/>
      <c r="AU1" s="516"/>
      <c r="AV1" s="516"/>
      <c r="AW1" s="516"/>
      <c r="AX1" s="516"/>
      <c r="AY1" s="516"/>
      <c r="AZ1" s="516"/>
      <c r="BA1" s="516"/>
      <c r="BB1" s="516"/>
      <c r="BC1" s="516"/>
      <c r="BD1" s="516"/>
      <c r="BE1" s="516"/>
      <c r="BF1" s="516"/>
      <c r="BG1" s="516"/>
      <c r="BH1" s="516"/>
      <c r="BI1" s="516"/>
      <c r="BJ1" s="516"/>
      <c r="BK1" s="516"/>
      <c r="BL1" s="516"/>
      <c r="BM1" s="516"/>
      <c r="BN1" s="516"/>
      <c r="BO1" s="516"/>
      <c r="BP1" s="516"/>
      <c r="BQ1" s="516"/>
      <c r="BR1" s="516"/>
      <c r="BS1" s="516"/>
      <c r="BT1" s="516"/>
      <c r="BU1" s="516"/>
      <c r="BV1" s="516"/>
      <c r="BW1" s="516"/>
      <c r="BX1" s="516"/>
      <c r="BY1" s="516"/>
      <c r="BZ1" s="516"/>
      <c r="CA1" s="516"/>
      <c r="CB1" s="516"/>
      <c r="CC1" s="516"/>
      <c r="CD1" s="516"/>
      <c r="CE1" s="516"/>
      <c r="CF1" s="516"/>
      <c r="CG1" s="516"/>
      <c r="CH1" s="516"/>
      <c r="CI1" s="516"/>
      <c r="CJ1" s="516"/>
      <c r="CK1" s="516"/>
      <c r="CL1" s="516"/>
      <c r="CM1" s="516"/>
      <c r="CN1" s="516"/>
      <c r="CO1" s="516"/>
      <c r="CP1" s="516"/>
      <c r="CQ1" s="516"/>
      <c r="CR1" s="516"/>
      <c r="CS1" s="516"/>
      <c r="CT1" s="516"/>
      <c r="CU1" s="516"/>
      <c r="CV1" s="516"/>
      <c r="CW1" s="516"/>
      <c r="CX1" s="516"/>
      <c r="CY1" s="516"/>
      <c r="CZ1" s="516"/>
      <c r="DA1" s="516"/>
      <c r="DB1" s="516"/>
      <c r="DC1" s="516"/>
      <c r="DD1" s="516"/>
      <c r="DE1" s="516"/>
      <c r="DF1" s="516"/>
      <c r="DG1" s="516"/>
      <c r="DH1" s="516"/>
      <c r="DI1" s="516"/>
      <c r="DJ1" s="516"/>
      <c r="DK1" s="516"/>
      <c r="DL1" s="516"/>
      <c r="DM1" s="516"/>
      <c r="DN1" s="516"/>
      <c r="DO1" s="516"/>
      <c r="DP1" s="516"/>
      <c r="DQ1" s="516"/>
      <c r="DR1" s="516"/>
      <c r="DS1" s="516"/>
    </row>
    <row r="2" spans="1:123">
      <c r="A2" s="517" t="s">
        <v>70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9"/>
      <c r="O2" s="517" t="s">
        <v>36</v>
      </c>
      <c r="P2" s="518"/>
      <c r="Q2" s="518"/>
      <c r="R2" s="518"/>
      <c r="S2" s="519"/>
      <c r="T2" s="520" t="s">
        <v>35</v>
      </c>
      <c r="U2" s="520"/>
      <c r="V2" s="520"/>
      <c r="W2" s="520"/>
      <c r="X2" s="520"/>
      <c r="Y2" s="520"/>
      <c r="Z2" s="520"/>
      <c r="AA2" s="520"/>
      <c r="AB2" s="520"/>
      <c r="AC2" s="520"/>
      <c r="AD2" s="520"/>
      <c r="AE2" s="520"/>
      <c r="AF2" s="520"/>
      <c r="AG2" s="520"/>
      <c r="AH2" s="520"/>
      <c r="AI2" s="520"/>
      <c r="AJ2" s="520"/>
      <c r="AK2" s="520"/>
      <c r="AL2" s="520"/>
      <c r="AM2" s="520"/>
      <c r="AN2" s="520"/>
      <c r="AO2" s="520"/>
      <c r="AP2" s="520"/>
      <c r="AQ2" s="521"/>
      <c r="AR2" s="517" t="s">
        <v>36</v>
      </c>
      <c r="AS2" s="518"/>
      <c r="AT2" s="518"/>
      <c r="AU2" s="518"/>
      <c r="AV2" s="518"/>
      <c r="AW2" s="518"/>
      <c r="AX2" s="518"/>
      <c r="AY2" s="519"/>
      <c r="AZ2" s="522" t="s">
        <v>37</v>
      </c>
      <c r="BA2" s="523"/>
      <c r="BB2" s="523"/>
      <c r="BC2" s="523"/>
      <c r="BD2" s="523"/>
      <c r="BE2" s="523"/>
      <c r="BF2" s="523"/>
      <c r="BG2" s="523"/>
      <c r="BH2" s="523"/>
      <c r="BI2" s="523"/>
      <c r="BJ2" s="523"/>
      <c r="BK2" s="523"/>
      <c r="BL2" s="523"/>
      <c r="BM2" s="523"/>
      <c r="BN2" s="523"/>
      <c r="BO2" s="523"/>
      <c r="BP2" s="523"/>
      <c r="BQ2" s="523"/>
      <c r="BR2" s="523"/>
      <c r="BS2" s="523"/>
      <c r="BT2" s="523"/>
      <c r="BU2" s="523"/>
      <c r="BV2" s="523"/>
      <c r="BW2" s="523"/>
      <c r="BX2" s="523"/>
      <c r="BY2" s="523"/>
      <c r="BZ2" s="523"/>
      <c r="CA2" s="523"/>
      <c r="CB2" s="523"/>
      <c r="CC2" s="523"/>
      <c r="CD2" s="523"/>
      <c r="CE2" s="523"/>
      <c r="CF2" s="523"/>
      <c r="CG2" s="523"/>
      <c r="CH2" s="523"/>
      <c r="CI2" s="523"/>
      <c r="CJ2" s="523"/>
      <c r="CK2" s="523"/>
      <c r="CL2" s="523"/>
      <c r="CM2" s="523"/>
      <c r="CN2" s="523"/>
      <c r="CO2" s="523"/>
      <c r="CP2" s="523"/>
      <c r="CQ2" s="523"/>
      <c r="CR2" s="523"/>
      <c r="CS2" s="523"/>
      <c r="CT2" s="523"/>
      <c r="CU2" s="523"/>
      <c r="CV2" s="520"/>
      <c r="CW2" s="520"/>
      <c r="CX2" s="520"/>
      <c r="CY2" s="520"/>
      <c r="CZ2" s="520"/>
      <c r="DA2" s="520"/>
      <c r="DB2" s="520"/>
      <c r="DC2" s="520"/>
      <c r="DD2" s="520"/>
      <c r="DE2" s="520"/>
      <c r="DF2" s="520"/>
      <c r="DG2" s="520"/>
      <c r="DH2" s="520"/>
      <c r="DI2" s="520"/>
      <c r="DJ2" s="520"/>
      <c r="DK2" s="520"/>
      <c r="DL2" s="520"/>
      <c r="DM2" s="520"/>
      <c r="DN2" s="520"/>
      <c r="DO2" s="520"/>
      <c r="DP2" s="520"/>
      <c r="DQ2" s="520"/>
      <c r="DR2" s="520"/>
      <c r="DS2" s="521"/>
    </row>
    <row r="3" spans="1:123">
      <c r="A3" s="525" t="s">
        <v>42</v>
      </c>
      <c r="B3" s="526"/>
      <c r="C3" s="526"/>
      <c r="D3" s="526"/>
      <c r="E3" s="526"/>
      <c r="F3" s="526"/>
      <c r="G3" s="526"/>
      <c r="H3" s="526"/>
      <c r="I3" s="526"/>
      <c r="J3" s="526"/>
      <c r="K3" s="526"/>
      <c r="L3" s="526"/>
      <c r="M3" s="526"/>
      <c r="N3" s="527"/>
      <c r="O3" s="525" t="s">
        <v>71</v>
      </c>
      <c r="P3" s="526"/>
      <c r="Q3" s="526"/>
      <c r="R3" s="526"/>
      <c r="S3" s="527"/>
      <c r="T3" s="531" t="s">
        <v>38</v>
      </c>
      <c r="U3" s="531"/>
      <c r="V3" s="531"/>
      <c r="W3" s="531"/>
      <c r="X3" s="531"/>
      <c r="Y3" s="531"/>
      <c r="Z3" s="531"/>
      <c r="AA3" s="531"/>
      <c r="AB3" s="531"/>
      <c r="AC3" s="531"/>
      <c r="AD3" s="531"/>
      <c r="AE3" s="531"/>
      <c r="AF3" s="531"/>
      <c r="AG3" s="531"/>
      <c r="AH3" s="531"/>
      <c r="AI3" s="531"/>
      <c r="AJ3" s="531"/>
      <c r="AK3" s="531"/>
      <c r="AL3" s="531"/>
      <c r="AM3" s="531"/>
      <c r="AN3" s="531"/>
      <c r="AO3" s="531"/>
      <c r="AP3" s="531"/>
      <c r="AQ3" s="532"/>
      <c r="AR3" s="525" t="s">
        <v>72</v>
      </c>
      <c r="AS3" s="526"/>
      <c r="AT3" s="526"/>
      <c r="AU3" s="526"/>
      <c r="AV3" s="526"/>
      <c r="AW3" s="526"/>
      <c r="AX3" s="526"/>
      <c r="AY3" s="527"/>
      <c r="AZ3" s="2"/>
      <c r="BA3" s="3"/>
      <c r="BB3" s="3"/>
      <c r="BC3" s="3"/>
      <c r="BD3" s="3"/>
      <c r="BE3" s="3"/>
      <c r="BF3" s="3"/>
      <c r="BG3" s="3"/>
      <c r="BH3" s="3"/>
      <c r="BI3" s="3"/>
      <c r="BJ3" s="3"/>
      <c r="BK3" s="4" t="s">
        <v>40</v>
      </c>
      <c r="BL3" s="524" t="s">
        <v>9</v>
      </c>
      <c r="BM3" s="524"/>
      <c r="BN3" s="524"/>
      <c r="BO3" s="5" t="s">
        <v>41</v>
      </c>
      <c r="BP3" s="3"/>
      <c r="BQ3" s="3"/>
      <c r="BR3" s="3"/>
      <c r="BS3" s="3"/>
      <c r="BT3" s="3"/>
      <c r="BU3" s="3"/>
      <c r="BV3" s="3"/>
      <c r="BW3" s="6"/>
      <c r="BX3" s="2"/>
      <c r="BY3" s="3"/>
      <c r="BZ3" s="3"/>
      <c r="CA3" s="3"/>
      <c r="CB3" s="3"/>
      <c r="CC3" s="3"/>
      <c r="CD3" s="3"/>
      <c r="CE3" s="3"/>
      <c r="CF3" s="3"/>
      <c r="CG3" s="3"/>
      <c r="CH3" s="3"/>
      <c r="CI3" s="4" t="s">
        <v>40</v>
      </c>
      <c r="CJ3" s="524" t="s">
        <v>14</v>
      </c>
      <c r="CK3" s="524"/>
      <c r="CL3" s="524"/>
      <c r="CM3" s="5" t="s">
        <v>41</v>
      </c>
      <c r="CN3" s="3"/>
      <c r="CO3" s="3"/>
      <c r="CP3" s="3"/>
      <c r="CQ3" s="3"/>
      <c r="CR3" s="3"/>
      <c r="CS3" s="3"/>
      <c r="CT3" s="3"/>
      <c r="CU3" s="6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4" t="s">
        <v>40</v>
      </c>
      <c r="DH3" s="524" t="s">
        <v>16</v>
      </c>
      <c r="DI3" s="524"/>
      <c r="DJ3" s="524"/>
      <c r="DK3" s="5" t="s">
        <v>41</v>
      </c>
      <c r="DL3" s="3"/>
      <c r="DM3" s="3"/>
      <c r="DN3" s="3"/>
      <c r="DO3" s="3"/>
      <c r="DP3" s="3"/>
      <c r="DQ3" s="3"/>
      <c r="DR3" s="3"/>
      <c r="DS3" s="6"/>
    </row>
    <row r="4" spans="1:123" ht="12.75" customHeight="1">
      <c r="A4" s="525"/>
      <c r="B4" s="526"/>
      <c r="C4" s="526"/>
      <c r="D4" s="526"/>
      <c r="E4" s="526"/>
      <c r="F4" s="526"/>
      <c r="G4" s="526"/>
      <c r="H4" s="526"/>
      <c r="I4" s="526"/>
      <c r="J4" s="526"/>
      <c r="K4" s="526"/>
      <c r="L4" s="526"/>
      <c r="M4" s="526"/>
      <c r="N4" s="527"/>
      <c r="O4" s="525"/>
      <c r="P4" s="526"/>
      <c r="Q4" s="526"/>
      <c r="R4" s="526"/>
      <c r="S4" s="527"/>
      <c r="T4" s="528"/>
      <c r="U4" s="528"/>
      <c r="V4" s="528"/>
      <c r="W4" s="528"/>
      <c r="X4" s="528"/>
      <c r="Y4" s="528"/>
      <c r="Z4" s="528"/>
      <c r="AA4" s="528"/>
      <c r="AB4" s="528"/>
      <c r="AC4" s="528"/>
      <c r="AD4" s="528"/>
      <c r="AE4" s="528"/>
      <c r="AF4" s="528"/>
      <c r="AG4" s="528"/>
      <c r="AH4" s="528"/>
      <c r="AI4" s="528"/>
      <c r="AJ4" s="528"/>
      <c r="AK4" s="528"/>
      <c r="AL4" s="528"/>
      <c r="AM4" s="528"/>
      <c r="AN4" s="528"/>
      <c r="AO4" s="528"/>
      <c r="AP4" s="528"/>
      <c r="AQ4" s="529"/>
      <c r="AR4" s="525" t="s">
        <v>73</v>
      </c>
      <c r="AS4" s="526"/>
      <c r="AT4" s="526"/>
      <c r="AU4" s="526"/>
      <c r="AV4" s="526"/>
      <c r="AW4" s="526"/>
      <c r="AX4" s="526"/>
      <c r="AY4" s="527"/>
      <c r="AZ4" s="530" t="s">
        <v>43</v>
      </c>
      <c r="BA4" s="528"/>
      <c r="BB4" s="528"/>
      <c r="BC4" s="528"/>
      <c r="BD4" s="528"/>
      <c r="BE4" s="528"/>
      <c r="BF4" s="528"/>
      <c r="BG4" s="528"/>
      <c r="BH4" s="528"/>
      <c r="BI4" s="528"/>
      <c r="BJ4" s="528"/>
      <c r="BK4" s="528"/>
      <c r="BL4" s="528"/>
      <c r="BM4" s="528"/>
      <c r="BN4" s="528"/>
      <c r="BO4" s="528"/>
      <c r="BP4" s="528"/>
      <c r="BQ4" s="528"/>
      <c r="BR4" s="528"/>
      <c r="BS4" s="528"/>
      <c r="BT4" s="528"/>
      <c r="BU4" s="528"/>
      <c r="BV4" s="528"/>
      <c r="BW4" s="529"/>
      <c r="BX4" s="530" t="s">
        <v>44</v>
      </c>
      <c r="BY4" s="528"/>
      <c r="BZ4" s="528"/>
      <c r="CA4" s="528"/>
      <c r="CB4" s="528"/>
      <c r="CC4" s="528"/>
      <c r="CD4" s="528"/>
      <c r="CE4" s="528"/>
      <c r="CF4" s="528"/>
      <c r="CG4" s="528"/>
      <c r="CH4" s="528"/>
      <c r="CI4" s="528"/>
      <c r="CJ4" s="528"/>
      <c r="CK4" s="528"/>
      <c r="CL4" s="528"/>
      <c r="CM4" s="528"/>
      <c r="CN4" s="528"/>
      <c r="CO4" s="528"/>
      <c r="CP4" s="528"/>
      <c r="CQ4" s="528"/>
      <c r="CR4" s="528"/>
      <c r="CS4" s="528"/>
      <c r="CT4" s="528"/>
      <c r="CU4" s="529"/>
      <c r="CV4" s="528" t="s">
        <v>45</v>
      </c>
      <c r="CW4" s="528"/>
      <c r="CX4" s="528"/>
      <c r="CY4" s="528"/>
      <c r="CZ4" s="528"/>
      <c r="DA4" s="528"/>
      <c r="DB4" s="528"/>
      <c r="DC4" s="528"/>
      <c r="DD4" s="528"/>
      <c r="DE4" s="528"/>
      <c r="DF4" s="528"/>
      <c r="DG4" s="528"/>
      <c r="DH4" s="528"/>
      <c r="DI4" s="528"/>
      <c r="DJ4" s="528"/>
      <c r="DK4" s="528"/>
      <c r="DL4" s="528"/>
      <c r="DM4" s="531"/>
      <c r="DN4" s="531"/>
      <c r="DO4" s="531"/>
      <c r="DP4" s="531"/>
      <c r="DQ4" s="531"/>
      <c r="DR4" s="531"/>
      <c r="DS4" s="532"/>
    </row>
    <row r="5" spans="1:123" ht="12.75" customHeight="1">
      <c r="A5" s="525"/>
      <c r="B5" s="526"/>
      <c r="C5" s="526"/>
      <c r="D5" s="526"/>
      <c r="E5" s="526"/>
      <c r="F5" s="526"/>
      <c r="G5" s="526"/>
      <c r="H5" s="526"/>
      <c r="I5" s="526"/>
      <c r="J5" s="526"/>
      <c r="K5" s="526"/>
      <c r="L5" s="526"/>
      <c r="M5" s="526"/>
      <c r="N5" s="527"/>
      <c r="O5" s="525"/>
      <c r="P5" s="526"/>
      <c r="Q5" s="526"/>
      <c r="R5" s="526"/>
      <c r="S5" s="527"/>
      <c r="T5" s="520" t="s">
        <v>46</v>
      </c>
      <c r="U5" s="520"/>
      <c r="V5" s="520"/>
      <c r="W5" s="520"/>
      <c r="X5" s="520"/>
      <c r="Y5" s="520"/>
      <c r="Z5" s="533" t="s">
        <v>47</v>
      </c>
      <c r="AA5" s="520"/>
      <c r="AB5" s="520"/>
      <c r="AC5" s="520"/>
      <c r="AD5" s="520"/>
      <c r="AE5" s="521"/>
      <c r="AF5" s="533" t="s">
        <v>48</v>
      </c>
      <c r="AG5" s="520"/>
      <c r="AH5" s="520"/>
      <c r="AI5" s="520"/>
      <c r="AJ5" s="520"/>
      <c r="AK5" s="521"/>
      <c r="AL5" s="533" t="s">
        <v>49</v>
      </c>
      <c r="AM5" s="520"/>
      <c r="AN5" s="520"/>
      <c r="AO5" s="520"/>
      <c r="AP5" s="520"/>
      <c r="AQ5" s="521"/>
      <c r="AR5" s="525" t="s">
        <v>42</v>
      </c>
      <c r="AS5" s="526"/>
      <c r="AT5" s="526"/>
      <c r="AU5" s="526"/>
      <c r="AV5" s="526"/>
      <c r="AW5" s="526"/>
      <c r="AX5" s="526"/>
      <c r="AY5" s="527"/>
      <c r="AZ5" s="533" t="s">
        <v>50</v>
      </c>
      <c r="BA5" s="520"/>
      <c r="BB5" s="520"/>
      <c r="BC5" s="520"/>
      <c r="BD5" s="520"/>
      <c r="BE5" s="520"/>
      <c r="BF5" s="520"/>
      <c r="BG5" s="520"/>
      <c r="BH5" s="521"/>
      <c r="BI5" s="533" t="s">
        <v>51</v>
      </c>
      <c r="BJ5" s="520"/>
      <c r="BK5" s="520"/>
      <c r="BL5" s="520"/>
      <c r="BM5" s="520"/>
      <c r="BN5" s="520"/>
      <c r="BO5" s="520"/>
      <c r="BP5" s="521"/>
      <c r="BQ5" s="533" t="s">
        <v>74</v>
      </c>
      <c r="BR5" s="520"/>
      <c r="BS5" s="520"/>
      <c r="BT5" s="520"/>
      <c r="BU5" s="520"/>
      <c r="BV5" s="520"/>
      <c r="BW5" s="521"/>
      <c r="BX5" s="533" t="s">
        <v>50</v>
      </c>
      <c r="BY5" s="520"/>
      <c r="BZ5" s="520"/>
      <c r="CA5" s="520"/>
      <c r="CB5" s="520"/>
      <c r="CC5" s="520"/>
      <c r="CD5" s="520"/>
      <c r="CE5" s="520"/>
      <c r="CF5" s="521"/>
      <c r="CG5" s="533" t="s">
        <v>51</v>
      </c>
      <c r="CH5" s="520"/>
      <c r="CI5" s="520"/>
      <c r="CJ5" s="520"/>
      <c r="CK5" s="520"/>
      <c r="CL5" s="520"/>
      <c r="CM5" s="520"/>
      <c r="CN5" s="521"/>
      <c r="CO5" s="533" t="s">
        <v>74</v>
      </c>
      <c r="CP5" s="520"/>
      <c r="CQ5" s="520"/>
      <c r="CR5" s="520"/>
      <c r="CS5" s="520"/>
      <c r="CT5" s="520"/>
      <c r="CU5" s="521"/>
      <c r="CV5" s="533" t="s">
        <v>50</v>
      </c>
      <c r="CW5" s="520"/>
      <c r="CX5" s="520"/>
      <c r="CY5" s="520"/>
      <c r="CZ5" s="520"/>
      <c r="DA5" s="520"/>
      <c r="DB5" s="520"/>
      <c r="DC5" s="520"/>
      <c r="DD5" s="521"/>
      <c r="DE5" s="533" t="s">
        <v>51</v>
      </c>
      <c r="DF5" s="520"/>
      <c r="DG5" s="520"/>
      <c r="DH5" s="520"/>
      <c r="DI5" s="520"/>
      <c r="DJ5" s="520"/>
      <c r="DK5" s="520"/>
      <c r="DL5" s="521"/>
      <c r="DM5" s="520" t="s">
        <v>74</v>
      </c>
      <c r="DN5" s="520"/>
      <c r="DO5" s="520"/>
      <c r="DP5" s="520"/>
      <c r="DQ5" s="520"/>
      <c r="DR5" s="520"/>
      <c r="DS5" s="521"/>
    </row>
    <row r="6" spans="1:123">
      <c r="A6" s="525"/>
      <c r="B6" s="526"/>
      <c r="C6" s="526"/>
      <c r="D6" s="526"/>
      <c r="E6" s="526"/>
      <c r="F6" s="526"/>
      <c r="G6" s="526"/>
      <c r="H6" s="526"/>
      <c r="I6" s="526"/>
      <c r="J6" s="526"/>
      <c r="K6" s="526"/>
      <c r="L6" s="526"/>
      <c r="M6" s="526"/>
      <c r="N6" s="527"/>
      <c r="O6" s="525"/>
      <c r="P6" s="526"/>
      <c r="Q6" s="526"/>
      <c r="R6" s="526"/>
      <c r="S6" s="527"/>
      <c r="T6" s="531"/>
      <c r="U6" s="531"/>
      <c r="V6" s="531"/>
      <c r="W6" s="531"/>
      <c r="X6" s="531"/>
      <c r="Y6" s="531"/>
      <c r="Z6" s="534" t="s">
        <v>53</v>
      </c>
      <c r="AA6" s="531"/>
      <c r="AB6" s="531"/>
      <c r="AC6" s="531"/>
      <c r="AD6" s="531"/>
      <c r="AE6" s="532"/>
      <c r="AF6" s="534" t="s">
        <v>54</v>
      </c>
      <c r="AG6" s="531"/>
      <c r="AH6" s="531"/>
      <c r="AI6" s="531"/>
      <c r="AJ6" s="531"/>
      <c r="AK6" s="532"/>
      <c r="AL6" s="534" t="s">
        <v>75</v>
      </c>
      <c r="AM6" s="531"/>
      <c r="AN6" s="531"/>
      <c r="AO6" s="531"/>
      <c r="AP6" s="531"/>
      <c r="AQ6" s="532"/>
      <c r="AR6" s="526"/>
      <c r="AS6" s="526"/>
      <c r="AT6" s="526"/>
      <c r="AU6" s="526"/>
      <c r="AV6" s="526"/>
      <c r="AW6" s="526"/>
      <c r="AX6" s="526"/>
      <c r="AY6" s="527"/>
      <c r="AZ6" s="534" t="s">
        <v>56</v>
      </c>
      <c r="BA6" s="531"/>
      <c r="BB6" s="531"/>
      <c r="BC6" s="531"/>
      <c r="BD6" s="531"/>
      <c r="BE6" s="531"/>
      <c r="BF6" s="531"/>
      <c r="BG6" s="531"/>
      <c r="BH6" s="532"/>
      <c r="BI6" s="534"/>
      <c r="BJ6" s="531"/>
      <c r="BK6" s="531"/>
      <c r="BL6" s="531"/>
      <c r="BM6" s="531"/>
      <c r="BN6" s="531"/>
      <c r="BO6" s="531"/>
      <c r="BP6" s="532"/>
      <c r="BQ6" s="534" t="s">
        <v>76</v>
      </c>
      <c r="BR6" s="531"/>
      <c r="BS6" s="531"/>
      <c r="BT6" s="531"/>
      <c r="BU6" s="531"/>
      <c r="BV6" s="531"/>
      <c r="BW6" s="532"/>
      <c r="BX6" s="534" t="s">
        <v>56</v>
      </c>
      <c r="BY6" s="531"/>
      <c r="BZ6" s="531"/>
      <c r="CA6" s="531"/>
      <c r="CB6" s="531"/>
      <c r="CC6" s="531"/>
      <c r="CD6" s="531"/>
      <c r="CE6" s="531"/>
      <c r="CF6" s="532"/>
      <c r="CG6" s="534"/>
      <c r="CH6" s="531"/>
      <c r="CI6" s="531"/>
      <c r="CJ6" s="531"/>
      <c r="CK6" s="531"/>
      <c r="CL6" s="531"/>
      <c r="CM6" s="531"/>
      <c r="CN6" s="532"/>
      <c r="CO6" s="534" t="s">
        <v>76</v>
      </c>
      <c r="CP6" s="531"/>
      <c r="CQ6" s="531"/>
      <c r="CR6" s="531"/>
      <c r="CS6" s="531"/>
      <c r="CT6" s="531"/>
      <c r="CU6" s="532"/>
      <c r="CV6" s="534" t="s">
        <v>56</v>
      </c>
      <c r="CW6" s="531"/>
      <c r="CX6" s="531"/>
      <c r="CY6" s="531"/>
      <c r="CZ6" s="531"/>
      <c r="DA6" s="531"/>
      <c r="DB6" s="531"/>
      <c r="DC6" s="531"/>
      <c r="DD6" s="532"/>
      <c r="DE6" s="534"/>
      <c r="DF6" s="531"/>
      <c r="DG6" s="531"/>
      <c r="DH6" s="531"/>
      <c r="DI6" s="531"/>
      <c r="DJ6" s="531"/>
      <c r="DK6" s="531"/>
      <c r="DL6" s="532"/>
      <c r="DM6" s="531" t="s">
        <v>76</v>
      </c>
      <c r="DN6" s="531"/>
      <c r="DO6" s="531"/>
      <c r="DP6" s="531"/>
      <c r="DQ6" s="531"/>
      <c r="DR6" s="531"/>
      <c r="DS6" s="532"/>
    </row>
    <row r="7" spans="1:123">
      <c r="A7" s="537"/>
      <c r="B7" s="535"/>
      <c r="C7" s="535"/>
      <c r="D7" s="535"/>
      <c r="E7" s="535"/>
      <c r="F7" s="535"/>
      <c r="G7" s="535"/>
      <c r="H7" s="535"/>
      <c r="I7" s="535"/>
      <c r="J7" s="535"/>
      <c r="K7" s="535"/>
      <c r="L7" s="535"/>
      <c r="M7" s="535"/>
      <c r="N7" s="536"/>
      <c r="O7" s="537"/>
      <c r="P7" s="535"/>
      <c r="Q7" s="535"/>
      <c r="R7" s="535"/>
      <c r="S7" s="536"/>
      <c r="T7" s="528"/>
      <c r="U7" s="528"/>
      <c r="V7" s="528"/>
      <c r="W7" s="528"/>
      <c r="X7" s="528"/>
      <c r="Y7" s="528"/>
      <c r="Z7" s="530"/>
      <c r="AA7" s="528"/>
      <c r="AB7" s="528"/>
      <c r="AC7" s="528"/>
      <c r="AD7" s="528"/>
      <c r="AE7" s="529"/>
      <c r="AF7" s="530"/>
      <c r="AG7" s="528"/>
      <c r="AH7" s="528"/>
      <c r="AI7" s="528"/>
      <c r="AJ7" s="528"/>
      <c r="AK7" s="529"/>
      <c r="AL7" s="530" t="s">
        <v>77</v>
      </c>
      <c r="AM7" s="528"/>
      <c r="AN7" s="528"/>
      <c r="AO7" s="528"/>
      <c r="AP7" s="528"/>
      <c r="AQ7" s="529"/>
      <c r="AR7" s="535"/>
      <c r="AS7" s="535"/>
      <c r="AT7" s="535"/>
      <c r="AU7" s="535"/>
      <c r="AV7" s="535"/>
      <c r="AW7" s="535"/>
      <c r="AX7" s="535"/>
      <c r="AY7" s="536"/>
      <c r="AZ7" s="530" t="s">
        <v>58</v>
      </c>
      <c r="BA7" s="528"/>
      <c r="BB7" s="528"/>
      <c r="BC7" s="528"/>
      <c r="BD7" s="528"/>
      <c r="BE7" s="528"/>
      <c r="BF7" s="528"/>
      <c r="BG7" s="528"/>
      <c r="BH7" s="529"/>
      <c r="BI7" s="530"/>
      <c r="BJ7" s="528"/>
      <c r="BK7" s="528"/>
      <c r="BL7" s="528"/>
      <c r="BM7" s="528"/>
      <c r="BN7" s="528"/>
      <c r="BO7" s="528"/>
      <c r="BP7" s="529"/>
      <c r="BQ7" s="534" t="s">
        <v>57</v>
      </c>
      <c r="BR7" s="531"/>
      <c r="BS7" s="531"/>
      <c r="BT7" s="531"/>
      <c r="BU7" s="531"/>
      <c r="BV7" s="531"/>
      <c r="BW7" s="532"/>
      <c r="BX7" s="530" t="s">
        <v>58</v>
      </c>
      <c r="BY7" s="528"/>
      <c r="BZ7" s="528"/>
      <c r="CA7" s="528"/>
      <c r="CB7" s="528"/>
      <c r="CC7" s="528"/>
      <c r="CD7" s="528"/>
      <c r="CE7" s="528"/>
      <c r="CF7" s="529"/>
      <c r="CG7" s="530"/>
      <c r="CH7" s="528"/>
      <c r="CI7" s="528"/>
      <c r="CJ7" s="528"/>
      <c r="CK7" s="528"/>
      <c r="CL7" s="528"/>
      <c r="CM7" s="528"/>
      <c r="CN7" s="529"/>
      <c r="CO7" s="534" t="s">
        <v>57</v>
      </c>
      <c r="CP7" s="531"/>
      <c r="CQ7" s="531"/>
      <c r="CR7" s="531"/>
      <c r="CS7" s="531"/>
      <c r="CT7" s="531"/>
      <c r="CU7" s="532"/>
      <c r="CV7" s="530" t="s">
        <v>58</v>
      </c>
      <c r="CW7" s="528"/>
      <c r="CX7" s="528"/>
      <c r="CY7" s="528"/>
      <c r="CZ7" s="528"/>
      <c r="DA7" s="528"/>
      <c r="DB7" s="528"/>
      <c r="DC7" s="528"/>
      <c r="DD7" s="529"/>
      <c r="DE7" s="530"/>
      <c r="DF7" s="528"/>
      <c r="DG7" s="528"/>
      <c r="DH7" s="528"/>
      <c r="DI7" s="528"/>
      <c r="DJ7" s="528"/>
      <c r="DK7" s="528"/>
      <c r="DL7" s="529"/>
      <c r="DM7" s="528" t="s">
        <v>57</v>
      </c>
      <c r="DN7" s="528"/>
      <c r="DO7" s="528"/>
      <c r="DP7" s="528"/>
      <c r="DQ7" s="528"/>
      <c r="DR7" s="528"/>
      <c r="DS7" s="529"/>
    </row>
    <row r="8" spans="1:123">
      <c r="A8" s="539">
        <v>1</v>
      </c>
      <c r="B8" s="539"/>
      <c r="C8" s="539"/>
      <c r="D8" s="539"/>
      <c r="E8" s="539"/>
      <c r="F8" s="539"/>
      <c r="G8" s="539"/>
      <c r="H8" s="539"/>
      <c r="I8" s="539"/>
      <c r="J8" s="539"/>
      <c r="K8" s="539"/>
      <c r="L8" s="539"/>
      <c r="M8" s="539"/>
      <c r="N8" s="539"/>
      <c r="O8" s="539">
        <v>2</v>
      </c>
      <c r="P8" s="539"/>
      <c r="Q8" s="539"/>
      <c r="R8" s="539"/>
      <c r="S8" s="539"/>
      <c r="T8" s="540">
        <v>3</v>
      </c>
      <c r="U8" s="540"/>
      <c r="V8" s="540"/>
      <c r="W8" s="540"/>
      <c r="X8" s="540"/>
      <c r="Y8" s="540"/>
      <c r="Z8" s="540">
        <v>4</v>
      </c>
      <c r="AA8" s="540"/>
      <c r="AB8" s="540"/>
      <c r="AC8" s="540"/>
      <c r="AD8" s="540"/>
      <c r="AE8" s="540"/>
      <c r="AF8" s="540">
        <v>5</v>
      </c>
      <c r="AG8" s="540"/>
      <c r="AH8" s="540"/>
      <c r="AI8" s="540"/>
      <c r="AJ8" s="540"/>
      <c r="AK8" s="540"/>
      <c r="AL8" s="540">
        <v>6</v>
      </c>
      <c r="AM8" s="540"/>
      <c r="AN8" s="540"/>
      <c r="AO8" s="540"/>
      <c r="AP8" s="540"/>
      <c r="AQ8" s="540"/>
      <c r="AR8" s="540">
        <v>7</v>
      </c>
      <c r="AS8" s="540"/>
      <c r="AT8" s="540"/>
      <c r="AU8" s="540"/>
      <c r="AV8" s="540"/>
      <c r="AW8" s="540"/>
      <c r="AX8" s="540"/>
      <c r="AY8" s="540"/>
      <c r="AZ8" s="540">
        <v>8</v>
      </c>
      <c r="BA8" s="540"/>
      <c r="BB8" s="540"/>
      <c r="BC8" s="540"/>
      <c r="BD8" s="540"/>
      <c r="BE8" s="540"/>
      <c r="BF8" s="540"/>
      <c r="BG8" s="540"/>
      <c r="BH8" s="540"/>
      <c r="BI8" s="540">
        <v>9</v>
      </c>
      <c r="BJ8" s="540"/>
      <c r="BK8" s="540"/>
      <c r="BL8" s="540"/>
      <c r="BM8" s="540"/>
      <c r="BN8" s="540"/>
      <c r="BO8" s="540"/>
      <c r="BP8" s="540"/>
      <c r="BQ8" s="540">
        <v>10</v>
      </c>
      <c r="BR8" s="540"/>
      <c r="BS8" s="540"/>
      <c r="BT8" s="540"/>
      <c r="BU8" s="540"/>
      <c r="BV8" s="540"/>
      <c r="BW8" s="540"/>
      <c r="BX8" s="540">
        <v>11</v>
      </c>
      <c r="BY8" s="540"/>
      <c r="BZ8" s="540"/>
      <c r="CA8" s="540"/>
      <c r="CB8" s="540"/>
      <c r="CC8" s="540"/>
      <c r="CD8" s="540"/>
      <c r="CE8" s="540"/>
      <c r="CF8" s="540"/>
      <c r="CG8" s="540">
        <v>12</v>
      </c>
      <c r="CH8" s="540"/>
      <c r="CI8" s="540"/>
      <c r="CJ8" s="540"/>
      <c r="CK8" s="540"/>
      <c r="CL8" s="540"/>
      <c r="CM8" s="540"/>
      <c r="CN8" s="540"/>
      <c r="CO8" s="540">
        <v>13</v>
      </c>
      <c r="CP8" s="540"/>
      <c r="CQ8" s="540"/>
      <c r="CR8" s="540"/>
      <c r="CS8" s="540"/>
      <c r="CT8" s="540"/>
      <c r="CU8" s="540"/>
      <c r="CV8" s="540">
        <v>14</v>
      </c>
      <c r="CW8" s="540"/>
      <c r="CX8" s="540"/>
      <c r="CY8" s="540"/>
      <c r="CZ8" s="540"/>
      <c r="DA8" s="540"/>
      <c r="DB8" s="540"/>
      <c r="DC8" s="540"/>
      <c r="DD8" s="540"/>
      <c r="DE8" s="540">
        <v>15</v>
      </c>
      <c r="DF8" s="540"/>
      <c r="DG8" s="540"/>
      <c r="DH8" s="540"/>
      <c r="DI8" s="540"/>
      <c r="DJ8" s="540"/>
      <c r="DK8" s="540"/>
      <c r="DL8" s="540"/>
      <c r="DM8" s="540">
        <v>16</v>
      </c>
      <c r="DN8" s="540"/>
      <c r="DO8" s="540"/>
      <c r="DP8" s="540"/>
      <c r="DQ8" s="540"/>
      <c r="DR8" s="540"/>
      <c r="DS8" s="540"/>
    </row>
    <row r="9" spans="1:123" ht="8.25" customHeight="1">
      <c r="A9" s="539"/>
      <c r="B9" s="539"/>
      <c r="C9" s="539"/>
      <c r="D9" s="539"/>
      <c r="E9" s="539"/>
      <c r="F9" s="539"/>
      <c r="G9" s="539"/>
      <c r="H9" s="539"/>
      <c r="I9" s="539"/>
      <c r="J9" s="539"/>
      <c r="K9" s="539"/>
      <c r="L9" s="539"/>
      <c r="M9" s="539"/>
      <c r="N9" s="539"/>
      <c r="O9" s="539"/>
      <c r="P9" s="539"/>
      <c r="Q9" s="539"/>
      <c r="R9" s="539"/>
      <c r="S9" s="539"/>
      <c r="T9" s="541"/>
      <c r="U9" s="541"/>
      <c r="V9" s="541"/>
      <c r="W9" s="541"/>
      <c r="X9" s="541"/>
      <c r="Y9" s="541"/>
      <c r="Z9" s="541"/>
      <c r="AA9" s="541"/>
      <c r="AB9" s="541"/>
      <c r="AC9" s="541"/>
      <c r="AD9" s="541"/>
      <c r="AE9" s="541"/>
      <c r="AF9" s="541"/>
      <c r="AG9" s="541"/>
      <c r="AH9" s="541"/>
      <c r="AI9" s="541"/>
      <c r="AJ9" s="541"/>
      <c r="AK9" s="541"/>
      <c r="AL9" s="541"/>
      <c r="AM9" s="541"/>
      <c r="AN9" s="541"/>
      <c r="AO9" s="541"/>
      <c r="AP9" s="541"/>
      <c r="AQ9" s="541"/>
      <c r="AR9" s="541"/>
      <c r="AS9" s="541"/>
      <c r="AT9" s="541"/>
      <c r="AU9" s="541"/>
      <c r="AV9" s="541"/>
      <c r="AW9" s="541"/>
      <c r="AX9" s="541"/>
      <c r="AY9" s="541"/>
      <c r="AZ9" s="538"/>
      <c r="BA9" s="538"/>
      <c r="BB9" s="538"/>
      <c r="BC9" s="538"/>
      <c r="BD9" s="538"/>
      <c r="BE9" s="538"/>
      <c r="BF9" s="538"/>
      <c r="BG9" s="538"/>
      <c r="BH9" s="538"/>
      <c r="BI9" s="538"/>
      <c r="BJ9" s="538"/>
      <c r="BK9" s="538"/>
      <c r="BL9" s="538"/>
      <c r="BM9" s="538"/>
      <c r="BN9" s="538"/>
      <c r="BO9" s="538"/>
      <c r="BP9" s="538"/>
      <c r="BQ9" s="538"/>
      <c r="BR9" s="538"/>
      <c r="BS9" s="538"/>
      <c r="BT9" s="538"/>
      <c r="BU9" s="538"/>
      <c r="BV9" s="538"/>
      <c r="BW9" s="538"/>
      <c r="BX9" s="538"/>
      <c r="BY9" s="538"/>
      <c r="BZ9" s="538"/>
      <c r="CA9" s="538"/>
      <c r="CB9" s="538"/>
      <c r="CC9" s="538"/>
      <c r="CD9" s="538"/>
      <c r="CE9" s="538"/>
      <c r="CF9" s="538"/>
      <c r="CG9" s="538"/>
      <c r="CH9" s="538"/>
      <c r="CI9" s="538"/>
      <c r="CJ9" s="538"/>
      <c r="CK9" s="538"/>
      <c r="CL9" s="538"/>
      <c r="CM9" s="538"/>
      <c r="CN9" s="538"/>
      <c r="CO9" s="538"/>
      <c r="CP9" s="538"/>
      <c r="CQ9" s="538"/>
      <c r="CR9" s="538"/>
      <c r="CS9" s="538"/>
      <c r="CT9" s="538"/>
      <c r="CU9" s="538"/>
      <c r="CV9" s="538"/>
      <c r="CW9" s="538"/>
      <c r="CX9" s="538"/>
      <c r="CY9" s="538"/>
      <c r="CZ9" s="538"/>
      <c r="DA9" s="538"/>
      <c r="DB9" s="538"/>
      <c r="DC9" s="538"/>
      <c r="DD9" s="538"/>
      <c r="DE9" s="538"/>
      <c r="DF9" s="538"/>
      <c r="DG9" s="538"/>
      <c r="DH9" s="538"/>
      <c r="DI9" s="538"/>
      <c r="DJ9" s="538"/>
      <c r="DK9" s="538"/>
      <c r="DL9" s="538"/>
      <c r="DM9" s="538"/>
      <c r="DN9" s="538"/>
      <c r="DO9" s="538"/>
      <c r="DP9" s="538"/>
      <c r="DQ9" s="538"/>
      <c r="DR9" s="538"/>
      <c r="DS9" s="538"/>
    </row>
    <row r="10" spans="1:123">
      <c r="A10" s="542" t="s">
        <v>63</v>
      </c>
      <c r="B10" s="542"/>
      <c r="C10" s="542"/>
      <c r="D10" s="542"/>
      <c r="E10" s="542"/>
      <c r="F10" s="542"/>
      <c r="G10" s="542"/>
      <c r="H10" s="542"/>
      <c r="I10" s="542"/>
      <c r="J10" s="542"/>
      <c r="K10" s="542"/>
      <c r="L10" s="542"/>
      <c r="M10" s="542"/>
      <c r="N10" s="542"/>
      <c r="O10" s="542"/>
      <c r="P10" s="542"/>
      <c r="Q10" s="542"/>
      <c r="R10" s="542"/>
      <c r="S10" s="542"/>
      <c r="T10" s="541"/>
      <c r="U10" s="541"/>
      <c r="V10" s="541"/>
      <c r="W10" s="541"/>
      <c r="X10" s="541"/>
      <c r="Y10" s="541"/>
      <c r="Z10" s="541"/>
      <c r="AA10" s="541"/>
      <c r="AB10" s="541"/>
      <c r="AC10" s="541"/>
      <c r="AD10" s="541"/>
      <c r="AE10" s="541"/>
      <c r="AF10" s="541"/>
      <c r="AG10" s="541"/>
      <c r="AH10" s="541"/>
      <c r="AI10" s="541"/>
      <c r="AJ10" s="541"/>
      <c r="AK10" s="541"/>
      <c r="AL10" s="541"/>
      <c r="AM10" s="541"/>
      <c r="AN10" s="541"/>
      <c r="AO10" s="541"/>
      <c r="AP10" s="541"/>
      <c r="AQ10" s="541"/>
      <c r="AR10" s="541"/>
      <c r="AS10" s="541"/>
      <c r="AT10" s="541"/>
      <c r="AU10" s="541"/>
      <c r="AV10" s="541"/>
      <c r="AW10" s="541"/>
      <c r="AX10" s="541"/>
      <c r="AY10" s="541"/>
      <c r="AZ10" s="538"/>
      <c r="BA10" s="538"/>
      <c r="BB10" s="538"/>
      <c r="BC10" s="538"/>
      <c r="BD10" s="538"/>
      <c r="BE10" s="538"/>
      <c r="BF10" s="538"/>
      <c r="BG10" s="538"/>
      <c r="BH10" s="538"/>
      <c r="BI10" s="539" t="s">
        <v>64</v>
      </c>
      <c r="BJ10" s="539"/>
      <c r="BK10" s="539"/>
      <c r="BL10" s="539"/>
      <c r="BM10" s="539"/>
      <c r="BN10" s="539"/>
      <c r="BO10" s="539"/>
      <c r="BP10" s="539"/>
      <c r="BQ10" s="539" t="s">
        <v>64</v>
      </c>
      <c r="BR10" s="539"/>
      <c r="BS10" s="539"/>
      <c r="BT10" s="539"/>
      <c r="BU10" s="539"/>
      <c r="BV10" s="539"/>
      <c r="BW10" s="539"/>
      <c r="BX10" s="538"/>
      <c r="BY10" s="538"/>
      <c r="BZ10" s="538"/>
      <c r="CA10" s="538"/>
      <c r="CB10" s="538"/>
      <c r="CC10" s="538"/>
      <c r="CD10" s="538"/>
      <c r="CE10" s="538"/>
      <c r="CF10" s="538"/>
      <c r="CG10" s="539" t="s">
        <v>64</v>
      </c>
      <c r="CH10" s="539"/>
      <c r="CI10" s="539"/>
      <c r="CJ10" s="539"/>
      <c r="CK10" s="539"/>
      <c r="CL10" s="539"/>
      <c r="CM10" s="539"/>
      <c r="CN10" s="539"/>
      <c r="CO10" s="539" t="s">
        <v>64</v>
      </c>
      <c r="CP10" s="539"/>
      <c r="CQ10" s="539"/>
      <c r="CR10" s="539"/>
      <c r="CS10" s="539"/>
      <c r="CT10" s="539"/>
      <c r="CU10" s="539"/>
      <c r="CV10" s="538"/>
      <c r="CW10" s="538"/>
      <c r="CX10" s="538"/>
      <c r="CY10" s="538"/>
      <c r="CZ10" s="538"/>
      <c r="DA10" s="538"/>
      <c r="DB10" s="538"/>
      <c r="DC10" s="538"/>
      <c r="DD10" s="538"/>
      <c r="DE10" s="539" t="s">
        <v>64</v>
      </c>
      <c r="DF10" s="539"/>
      <c r="DG10" s="539"/>
      <c r="DH10" s="539"/>
      <c r="DI10" s="539"/>
      <c r="DJ10" s="539"/>
      <c r="DK10" s="539"/>
      <c r="DL10" s="539"/>
      <c r="DM10" s="539" t="s">
        <v>64</v>
      </c>
      <c r="DN10" s="539"/>
      <c r="DO10" s="539"/>
      <c r="DP10" s="539"/>
      <c r="DQ10" s="539"/>
      <c r="DR10" s="539"/>
      <c r="DS10" s="539"/>
    </row>
    <row r="11" spans="1:123">
      <c r="A11" s="542" t="s">
        <v>68</v>
      </c>
      <c r="B11" s="542"/>
      <c r="C11" s="542"/>
      <c r="D11" s="542"/>
      <c r="E11" s="542"/>
      <c r="F11" s="542"/>
      <c r="G11" s="542"/>
      <c r="H11" s="542"/>
      <c r="I11" s="542"/>
      <c r="J11" s="542"/>
      <c r="K11" s="542"/>
      <c r="L11" s="542"/>
      <c r="M11" s="542"/>
      <c r="N11" s="542"/>
      <c r="O11" s="542"/>
      <c r="P11" s="542"/>
      <c r="Q11" s="542"/>
      <c r="R11" s="542"/>
      <c r="S11" s="542"/>
      <c r="T11" s="542"/>
      <c r="U11" s="542"/>
      <c r="V11" s="542"/>
      <c r="W11" s="542"/>
      <c r="X11" s="542"/>
      <c r="Y11" s="542"/>
      <c r="Z11" s="542"/>
      <c r="AA11" s="542"/>
      <c r="AB11" s="542"/>
      <c r="AC11" s="542"/>
      <c r="AD11" s="542"/>
      <c r="AE11" s="542"/>
      <c r="AF11" s="542"/>
      <c r="AG11" s="542"/>
      <c r="AH11" s="542"/>
      <c r="AI11" s="542"/>
      <c r="AJ11" s="542"/>
      <c r="AK11" s="542"/>
      <c r="AL11" s="542"/>
      <c r="AM11" s="542"/>
      <c r="AN11" s="542"/>
      <c r="AO11" s="542"/>
      <c r="AP11" s="542"/>
      <c r="AQ11" s="542"/>
      <c r="AR11" s="542"/>
      <c r="AS11" s="542"/>
      <c r="AT11" s="542"/>
      <c r="AU11" s="542"/>
      <c r="AV11" s="542"/>
      <c r="AW11" s="542"/>
      <c r="AX11" s="542"/>
      <c r="AY11" s="542"/>
      <c r="AZ11" s="538"/>
      <c r="BA11" s="538"/>
      <c r="BB11" s="538"/>
      <c r="BC11" s="538"/>
      <c r="BD11" s="538"/>
      <c r="BE11" s="538"/>
      <c r="BF11" s="538"/>
      <c r="BG11" s="538"/>
      <c r="BH11" s="538"/>
      <c r="BI11" s="539" t="s">
        <v>64</v>
      </c>
      <c r="BJ11" s="539"/>
      <c r="BK11" s="539"/>
      <c r="BL11" s="539"/>
      <c r="BM11" s="539"/>
      <c r="BN11" s="539"/>
      <c r="BO11" s="539"/>
      <c r="BP11" s="539"/>
      <c r="BQ11" s="539" t="s">
        <v>64</v>
      </c>
      <c r="BR11" s="539"/>
      <c r="BS11" s="539"/>
      <c r="BT11" s="539"/>
      <c r="BU11" s="539"/>
      <c r="BV11" s="539"/>
      <c r="BW11" s="539"/>
      <c r="BX11" s="538"/>
      <c r="BY11" s="538"/>
      <c r="BZ11" s="538"/>
      <c r="CA11" s="538"/>
      <c r="CB11" s="538"/>
      <c r="CC11" s="538"/>
      <c r="CD11" s="538"/>
      <c r="CE11" s="538"/>
      <c r="CF11" s="538"/>
      <c r="CG11" s="539" t="s">
        <v>64</v>
      </c>
      <c r="CH11" s="539"/>
      <c r="CI11" s="539"/>
      <c r="CJ11" s="539"/>
      <c r="CK11" s="539"/>
      <c r="CL11" s="539"/>
      <c r="CM11" s="539"/>
      <c r="CN11" s="539"/>
      <c r="CO11" s="539" t="s">
        <v>64</v>
      </c>
      <c r="CP11" s="539"/>
      <c r="CQ11" s="539"/>
      <c r="CR11" s="539"/>
      <c r="CS11" s="539"/>
      <c r="CT11" s="539"/>
      <c r="CU11" s="539"/>
      <c r="CV11" s="538"/>
      <c r="CW11" s="538"/>
      <c r="CX11" s="538"/>
      <c r="CY11" s="538"/>
      <c r="CZ11" s="538"/>
      <c r="DA11" s="538"/>
      <c r="DB11" s="538"/>
      <c r="DC11" s="538"/>
      <c r="DD11" s="538"/>
      <c r="DE11" s="539" t="s">
        <v>64</v>
      </c>
      <c r="DF11" s="539"/>
      <c r="DG11" s="539"/>
      <c r="DH11" s="539"/>
      <c r="DI11" s="539"/>
      <c r="DJ11" s="539"/>
      <c r="DK11" s="539"/>
      <c r="DL11" s="539"/>
      <c r="DM11" s="539" t="s">
        <v>64</v>
      </c>
      <c r="DN11" s="539"/>
      <c r="DO11" s="539"/>
      <c r="DP11" s="539"/>
      <c r="DQ11" s="539"/>
      <c r="DR11" s="539"/>
      <c r="DS11" s="539"/>
    </row>
    <row r="12" spans="1:123" ht="6" customHeight="1"/>
    <row r="13" spans="1:123">
      <c r="A13" s="543" t="s">
        <v>87</v>
      </c>
      <c r="B13" s="543"/>
      <c r="C13" s="543"/>
      <c r="D13" s="543"/>
      <c r="E13" s="543"/>
      <c r="F13" s="543"/>
      <c r="G13" s="543"/>
      <c r="H13" s="543"/>
      <c r="I13" s="543"/>
      <c r="J13" s="543"/>
      <c r="K13" s="543"/>
      <c r="L13" s="543"/>
      <c r="M13" s="543"/>
      <c r="N13" s="543"/>
      <c r="O13" s="543"/>
      <c r="P13" s="543"/>
      <c r="Q13" s="543"/>
      <c r="R13" s="543"/>
      <c r="S13" s="543"/>
      <c r="T13" s="543"/>
      <c r="U13" s="543"/>
      <c r="V13" s="543"/>
      <c r="W13" s="543"/>
      <c r="X13" s="543"/>
      <c r="Y13" s="543"/>
      <c r="Z13" s="543"/>
      <c r="AA13" s="543"/>
      <c r="AB13" s="543"/>
      <c r="AC13" s="543"/>
      <c r="AD13" s="543"/>
      <c r="AE13" s="543"/>
      <c r="AF13" s="543"/>
      <c r="AG13" s="543"/>
      <c r="AH13" s="543"/>
      <c r="AI13" s="543"/>
      <c r="AJ13" s="543"/>
      <c r="AK13" s="543"/>
      <c r="AL13" s="543"/>
      <c r="AM13" s="543"/>
      <c r="AN13" s="543"/>
      <c r="AO13" s="543"/>
      <c r="AP13" s="543"/>
      <c r="AQ13" s="543"/>
      <c r="AR13" s="543"/>
      <c r="AS13" s="543"/>
      <c r="AT13" s="543"/>
      <c r="AU13" s="543"/>
      <c r="AV13" s="543"/>
      <c r="AW13" s="543"/>
      <c r="AX13" s="543"/>
      <c r="AY13" s="543"/>
      <c r="AZ13" s="543"/>
      <c r="BA13" s="543"/>
      <c r="BB13" s="543"/>
      <c r="BC13" s="543"/>
      <c r="BD13" s="543"/>
      <c r="BE13" s="543"/>
      <c r="BF13" s="543"/>
      <c r="BG13" s="543"/>
      <c r="BH13" s="543"/>
      <c r="BI13" s="543"/>
      <c r="BJ13" s="543"/>
      <c r="BK13" s="543"/>
      <c r="BL13" s="543"/>
      <c r="BM13" s="543"/>
      <c r="BN13" s="543"/>
      <c r="BO13" s="543"/>
      <c r="BP13" s="543"/>
      <c r="BQ13" s="543"/>
      <c r="BR13" s="543"/>
      <c r="BS13" s="543"/>
      <c r="BT13" s="543"/>
      <c r="BU13" s="543"/>
      <c r="BV13" s="543"/>
      <c r="BW13" s="543"/>
      <c r="BX13" s="543"/>
      <c r="BY13" s="543"/>
      <c r="BZ13" s="543"/>
      <c r="CA13" s="543"/>
      <c r="CB13" s="543"/>
      <c r="CC13" s="543"/>
      <c r="CD13" s="543"/>
      <c r="CE13" s="543"/>
      <c r="CF13" s="543"/>
      <c r="CG13" s="543"/>
      <c r="CH13" s="543"/>
      <c r="CI13" s="543"/>
      <c r="CJ13" s="543"/>
      <c r="CK13" s="543"/>
      <c r="CL13" s="543"/>
      <c r="CM13" s="543"/>
      <c r="CN13" s="543"/>
      <c r="CO13" s="543"/>
      <c r="CP13" s="543"/>
      <c r="CQ13" s="543"/>
      <c r="CR13" s="543"/>
      <c r="CS13" s="543"/>
      <c r="CT13" s="543"/>
      <c r="CU13" s="543"/>
      <c r="CV13" s="543"/>
      <c r="CW13" s="543"/>
      <c r="CX13" s="543"/>
      <c r="CY13" s="543"/>
      <c r="CZ13" s="543"/>
      <c r="DA13" s="543"/>
      <c r="DB13" s="543"/>
      <c r="DC13" s="543"/>
      <c r="DD13" s="543"/>
      <c r="DE13" s="543"/>
      <c r="DF13" s="543"/>
      <c r="DG13" s="543"/>
      <c r="DH13" s="543"/>
      <c r="DI13" s="543"/>
      <c r="DJ13" s="543"/>
      <c r="DK13" s="543"/>
      <c r="DL13" s="543"/>
      <c r="DM13" s="543"/>
      <c r="DN13" s="543"/>
      <c r="DO13" s="543"/>
      <c r="DP13" s="543"/>
      <c r="DQ13" s="543"/>
      <c r="DR13" s="543"/>
      <c r="DS13" s="543"/>
    </row>
    <row r="14" spans="1:123">
      <c r="A14" s="517" t="s">
        <v>70</v>
      </c>
      <c r="B14" s="518"/>
      <c r="C14" s="518"/>
      <c r="D14" s="518"/>
      <c r="E14" s="518"/>
      <c r="F14" s="518"/>
      <c r="G14" s="518"/>
      <c r="H14" s="518"/>
      <c r="I14" s="518"/>
      <c r="J14" s="518"/>
      <c r="K14" s="518"/>
      <c r="L14" s="518"/>
      <c r="M14" s="518"/>
      <c r="N14" s="519"/>
      <c r="O14" s="517" t="s">
        <v>36</v>
      </c>
      <c r="P14" s="518"/>
      <c r="Q14" s="518"/>
      <c r="R14" s="518"/>
      <c r="S14" s="519"/>
      <c r="T14" s="520" t="s">
        <v>35</v>
      </c>
      <c r="U14" s="520"/>
      <c r="V14" s="520"/>
      <c r="W14" s="520"/>
      <c r="X14" s="520"/>
      <c r="Y14" s="520"/>
      <c r="Z14" s="520"/>
      <c r="AA14" s="520"/>
      <c r="AB14" s="520"/>
      <c r="AC14" s="520"/>
      <c r="AD14" s="520"/>
      <c r="AE14" s="520"/>
      <c r="AF14" s="520"/>
      <c r="AG14" s="520"/>
      <c r="AH14" s="520"/>
      <c r="AI14" s="520"/>
      <c r="AJ14" s="520"/>
      <c r="AK14" s="520"/>
      <c r="AL14" s="520"/>
      <c r="AM14" s="520"/>
      <c r="AN14" s="520"/>
      <c r="AO14" s="520"/>
      <c r="AP14" s="520"/>
      <c r="AQ14" s="521"/>
      <c r="AR14" s="517" t="s">
        <v>36</v>
      </c>
      <c r="AS14" s="518"/>
      <c r="AT14" s="518"/>
      <c r="AU14" s="518"/>
      <c r="AV14" s="518"/>
      <c r="AW14" s="518"/>
      <c r="AX14" s="518"/>
      <c r="AY14" s="519"/>
      <c r="AZ14" s="522" t="s">
        <v>37</v>
      </c>
      <c r="BA14" s="523"/>
      <c r="BB14" s="523"/>
      <c r="BC14" s="523"/>
      <c r="BD14" s="523"/>
      <c r="BE14" s="523"/>
      <c r="BF14" s="523"/>
      <c r="BG14" s="523"/>
      <c r="BH14" s="523"/>
      <c r="BI14" s="523"/>
      <c r="BJ14" s="523"/>
      <c r="BK14" s="523"/>
      <c r="BL14" s="523"/>
      <c r="BM14" s="523"/>
      <c r="BN14" s="523"/>
      <c r="BO14" s="523"/>
      <c r="BP14" s="523"/>
      <c r="BQ14" s="523"/>
      <c r="BR14" s="523"/>
      <c r="BS14" s="523"/>
      <c r="BT14" s="523"/>
      <c r="BU14" s="523"/>
      <c r="BV14" s="523"/>
      <c r="BW14" s="523"/>
      <c r="BX14" s="523"/>
      <c r="BY14" s="523"/>
      <c r="BZ14" s="523"/>
      <c r="CA14" s="523"/>
      <c r="CB14" s="523"/>
      <c r="CC14" s="523"/>
      <c r="CD14" s="523"/>
      <c r="CE14" s="523"/>
      <c r="CF14" s="523"/>
      <c r="CG14" s="523"/>
      <c r="CH14" s="523"/>
      <c r="CI14" s="523"/>
      <c r="CJ14" s="523"/>
      <c r="CK14" s="523"/>
      <c r="CL14" s="523"/>
      <c r="CM14" s="523"/>
      <c r="CN14" s="523"/>
      <c r="CO14" s="523"/>
      <c r="CP14" s="523"/>
      <c r="CQ14" s="523"/>
      <c r="CR14" s="523"/>
      <c r="CS14" s="523"/>
      <c r="CT14" s="523"/>
      <c r="CU14" s="523"/>
      <c r="CV14" s="520"/>
      <c r="CW14" s="520"/>
      <c r="CX14" s="520"/>
      <c r="CY14" s="520"/>
      <c r="CZ14" s="520"/>
      <c r="DA14" s="520"/>
      <c r="DB14" s="520"/>
      <c r="DC14" s="520"/>
      <c r="DD14" s="520"/>
      <c r="DE14" s="520"/>
      <c r="DF14" s="520"/>
      <c r="DG14" s="520"/>
      <c r="DH14" s="520"/>
      <c r="DI14" s="520"/>
      <c r="DJ14" s="520"/>
      <c r="DK14" s="520"/>
      <c r="DL14" s="520"/>
      <c r="DM14" s="520"/>
      <c r="DN14" s="520"/>
      <c r="DO14" s="520"/>
      <c r="DP14" s="520"/>
      <c r="DQ14" s="520"/>
      <c r="DR14" s="520"/>
      <c r="DS14" s="521"/>
    </row>
    <row r="15" spans="1:123">
      <c r="A15" s="525" t="s">
        <v>42</v>
      </c>
      <c r="B15" s="526"/>
      <c r="C15" s="526"/>
      <c r="D15" s="526"/>
      <c r="E15" s="526"/>
      <c r="F15" s="526"/>
      <c r="G15" s="526"/>
      <c r="H15" s="526"/>
      <c r="I15" s="526"/>
      <c r="J15" s="526"/>
      <c r="K15" s="526"/>
      <c r="L15" s="526"/>
      <c r="M15" s="526"/>
      <c r="N15" s="527"/>
      <c r="O15" s="525" t="s">
        <v>71</v>
      </c>
      <c r="P15" s="526"/>
      <c r="Q15" s="526"/>
      <c r="R15" s="526"/>
      <c r="S15" s="527"/>
      <c r="T15" s="531" t="s">
        <v>38</v>
      </c>
      <c r="U15" s="531"/>
      <c r="V15" s="531"/>
      <c r="W15" s="531"/>
      <c r="X15" s="531"/>
      <c r="Y15" s="531"/>
      <c r="Z15" s="531"/>
      <c r="AA15" s="531"/>
      <c r="AB15" s="531"/>
      <c r="AC15" s="531"/>
      <c r="AD15" s="531"/>
      <c r="AE15" s="531"/>
      <c r="AF15" s="531"/>
      <c r="AG15" s="531"/>
      <c r="AH15" s="531"/>
      <c r="AI15" s="531"/>
      <c r="AJ15" s="531"/>
      <c r="AK15" s="531"/>
      <c r="AL15" s="531"/>
      <c r="AM15" s="531"/>
      <c r="AN15" s="531"/>
      <c r="AO15" s="531"/>
      <c r="AP15" s="531"/>
      <c r="AQ15" s="532"/>
      <c r="AR15" s="525" t="s">
        <v>72</v>
      </c>
      <c r="AS15" s="526"/>
      <c r="AT15" s="526"/>
      <c r="AU15" s="526"/>
      <c r="AV15" s="526"/>
      <c r="AW15" s="526"/>
      <c r="AX15" s="526"/>
      <c r="AY15" s="527"/>
      <c r="AZ15" s="2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4" t="s">
        <v>40</v>
      </c>
      <c r="BL15" s="524" t="s">
        <v>9</v>
      </c>
      <c r="BM15" s="524"/>
      <c r="BN15" s="524"/>
      <c r="BO15" s="5" t="s">
        <v>41</v>
      </c>
      <c r="BP15" s="3"/>
      <c r="BQ15" s="3"/>
      <c r="BR15" s="3"/>
      <c r="BS15" s="3"/>
      <c r="BT15" s="3"/>
      <c r="BU15" s="3"/>
      <c r="BV15" s="3"/>
      <c r="BW15" s="6"/>
      <c r="BX15" s="2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4" t="s">
        <v>40</v>
      </c>
      <c r="CJ15" s="524" t="s">
        <v>14</v>
      </c>
      <c r="CK15" s="524"/>
      <c r="CL15" s="524"/>
      <c r="CM15" s="5" t="s">
        <v>41</v>
      </c>
      <c r="CN15" s="3"/>
      <c r="CO15" s="3"/>
      <c r="CP15" s="3"/>
      <c r="CQ15" s="3"/>
      <c r="CR15" s="3"/>
      <c r="CS15" s="3"/>
      <c r="CT15" s="3"/>
      <c r="CU15" s="6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4" t="s">
        <v>40</v>
      </c>
      <c r="DH15" s="524" t="s">
        <v>16</v>
      </c>
      <c r="DI15" s="524"/>
      <c r="DJ15" s="524"/>
      <c r="DK15" s="5" t="s">
        <v>41</v>
      </c>
      <c r="DL15" s="3"/>
      <c r="DM15" s="3"/>
      <c r="DN15" s="3"/>
      <c r="DO15" s="3"/>
      <c r="DP15" s="3"/>
      <c r="DQ15" s="3"/>
      <c r="DR15" s="3"/>
      <c r="DS15" s="6"/>
    </row>
    <row r="16" spans="1:123" ht="12.75" customHeight="1">
      <c r="A16" s="525"/>
      <c r="B16" s="526"/>
      <c r="C16" s="526"/>
      <c r="D16" s="526"/>
      <c r="E16" s="526"/>
      <c r="F16" s="526"/>
      <c r="G16" s="526"/>
      <c r="H16" s="526"/>
      <c r="I16" s="526"/>
      <c r="J16" s="526"/>
      <c r="K16" s="526"/>
      <c r="L16" s="526"/>
      <c r="M16" s="526"/>
      <c r="N16" s="527"/>
      <c r="O16" s="525"/>
      <c r="P16" s="526"/>
      <c r="Q16" s="526"/>
      <c r="R16" s="526"/>
      <c r="S16" s="527"/>
      <c r="T16" s="528"/>
      <c r="U16" s="528"/>
      <c r="V16" s="528"/>
      <c r="W16" s="528"/>
      <c r="X16" s="528"/>
      <c r="Y16" s="528"/>
      <c r="Z16" s="528"/>
      <c r="AA16" s="528"/>
      <c r="AB16" s="528"/>
      <c r="AC16" s="528"/>
      <c r="AD16" s="528"/>
      <c r="AE16" s="528"/>
      <c r="AF16" s="528"/>
      <c r="AG16" s="528"/>
      <c r="AH16" s="528"/>
      <c r="AI16" s="528"/>
      <c r="AJ16" s="528"/>
      <c r="AK16" s="528"/>
      <c r="AL16" s="528"/>
      <c r="AM16" s="528"/>
      <c r="AN16" s="528"/>
      <c r="AO16" s="528"/>
      <c r="AP16" s="528"/>
      <c r="AQ16" s="529"/>
      <c r="AR16" s="525" t="s">
        <v>73</v>
      </c>
      <c r="AS16" s="526"/>
      <c r="AT16" s="526"/>
      <c r="AU16" s="526"/>
      <c r="AV16" s="526"/>
      <c r="AW16" s="526"/>
      <c r="AX16" s="526"/>
      <c r="AY16" s="527"/>
      <c r="AZ16" s="530" t="s">
        <v>43</v>
      </c>
      <c r="BA16" s="528"/>
      <c r="BB16" s="528"/>
      <c r="BC16" s="528"/>
      <c r="BD16" s="528"/>
      <c r="BE16" s="528"/>
      <c r="BF16" s="528"/>
      <c r="BG16" s="528"/>
      <c r="BH16" s="528"/>
      <c r="BI16" s="528"/>
      <c r="BJ16" s="528"/>
      <c r="BK16" s="528"/>
      <c r="BL16" s="528"/>
      <c r="BM16" s="528"/>
      <c r="BN16" s="528"/>
      <c r="BO16" s="528"/>
      <c r="BP16" s="528"/>
      <c r="BQ16" s="528"/>
      <c r="BR16" s="528"/>
      <c r="BS16" s="528"/>
      <c r="BT16" s="528"/>
      <c r="BU16" s="528"/>
      <c r="BV16" s="528"/>
      <c r="BW16" s="529"/>
      <c r="BX16" s="530" t="s">
        <v>44</v>
      </c>
      <c r="BY16" s="528"/>
      <c r="BZ16" s="528"/>
      <c r="CA16" s="528"/>
      <c r="CB16" s="528"/>
      <c r="CC16" s="528"/>
      <c r="CD16" s="528"/>
      <c r="CE16" s="528"/>
      <c r="CF16" s="528"/>
      <c r="CG16" s="528"/>
      <c r="CH16" s="528"/>
      <c r="CI16" s="528"/>
      <c r="CJ16" s="528"/>
      <c r="CK16" s="528"/>
      <c r="CL16" s="528"/>
      <c r="CM16" s="528"/>
      <c r="CN16" s="528"/>
      <c r="CO16" s="528"/>
      <c r="CP16" s="528"/>
      <c r="CQ16" s="528"/>
      <c r="CR16" s="528"/>
      <c r="CS16" s="528"/>
      <c r="CT16" s="528"/>
      <c r="CU16" s="529"/>
      <c r="CV16" s="528" t="s">
        <v>45</v>
      </c>
      <c r="CW16" s="528"/>
      <c r="CX16" s="528"/>
      <c r="CY16" s="528"/>
      <c r="CZ16" s="528"/>
      <c r="DA16" s="528"/>
      <c r="DB16" s="528"/>
      <c r="DC16" s="528"/>
      <c r="DD16" s="528"/>
      <c r="DE16" s="528"/>
      <c r="DF16" s="528"/>
      <c r="DG16" s="528"/>
      <c r="DH16" s="528"/>
      <c r="DI16" s="528"/>
      <c r="DJ16" s="528"/>
      <c r="DK16" s="528"/>
      <c r="DL16" s="528"/>
      <c r="DM16" s="531"/>
      <c r="DN16" s="531"/>
      <c r="DO16" s="531"/>
      <c r="DP16" s="531"/>
      <c r="DQ16" s="531"/>
      <c r="DR16" s="531"/>
      <c r="DS16" s="532"/>
    </row>
    <row r="17" spans="1:123" ht="12.75" customHeight="1">
      <c r="A17" s="525"/>
      <c r="B17" s="526"/>
      <c r="C17" s="526"/>
      <c r="D17" s="526"/>
      <c r="E17" s="526"/>
      <c r="F17" s="526"/>
      <c r="G17" s="526"/>
      <c r="H17" s="526"/>
      <c r="I17" s="526"/>
      <c r="J17" s="526"/>
      <c r="K17" s="526"/>
      <c r="L17" s="526"/>
      <c r="M17" s="526"/>
      <c r="N17" s="527"/>
      <c r="O17" s="525"/>
      <c r="P17" s="526"/>
      <c r="Q17" s="526"/>
      <c r="R17" s="526"/>
      <c r="S17" s="527"/>
      <c r="T17" s="520" t="s">
        <v>46</v>
      </c>
      <c r="U17" s="520"/>
      <c r="V17" s="520"/>
      <c r="W17" s="520"/>
      <c r="X17" s="520"/>
      <c r="Y17" s="520"/>
      <c r="Z17" s="533" t="s">
        <v>47</v>
      </c>
      <c r="AA17" s="520"/>
      <c r="AB17" s="520"/>
      <c r="AC17" s="520"/>
      <c r="AD17" s="520"/>
      <c r="AE17" s="521"/>
      <c r="AF17" s="533" t="s">
        <v>48</v>
      </c>
      <c r="AG17" s="520"/>
      <c r="AH17" s="520"/>
      <c r="AI17" s="520"/>
      <c r="AJ17" s="520"/>
      <c r="AK17" s="521"/>
      <c r="AL17" s="533" t="s">
        <v>49</v>
      </c>
      <c r="AM17" s="520"/>
      <c r="AN17" s="520"/>
      <c r="AO17" s="520"/>
      <c r="AP17" s="520"/>
      <c r="AQ17" s="521"/>
      <c r="AR17" s="525" t="s">
        <v>42</v>
      </c>
      <c r="AS17" s="526"/>
      <c r="AT17" s="526"/>
      <c r="AU17" s="526"/>
      <c r="AV17" s="526"/>
      <c r="AW17" s="526"/>
      <c r="AX17" s="526"/>
      <c r="AY17" s="527"/>
      <c r="AZ17" s="533" t="s">
        <v>50</v>
      </c>
      <c r="BA17" s="520"/>
      <c r="BB17" s="520"/>
      <c r="BC17" s="520"/>
      <c r="BD17" s="520"/>
      <c r="BE17" s="520"/>
      <c r="BF17" s="520"/>
      <c r="BG17" s="520"/>
      <c r="BH17" s="521"/>
      <c r="BI17" s="533" t="s">
        <v>51</v>
      </c>
      <c r="BJ17" s="520"/>
      <c r="BK17" s="520"/>
      <c r="BL17" s="520"/>
      <c r="BM17" s="520"/>
      <c r="BN17" s="520"/>
      <c r="BO17" s="520"/>
      <c r="BP17" s="521"/>
      <c r="BQ17" s="533" t="s">
        <v>74</v>
      </c>
      <c r="BR17" s="520"/>
      <c r="BS17" s="520"/>
      <c r="BT17" s="520"/>
      <c r="BU17" s="520"/>
      <c r="BV17" s="520"/>
      <c r="BW17" s="521"/>
      <c r="BX17" s="533" t="s">
        <v>50</v>
      </c>
      <c r="BY17" s="520"/>
      <c r="BZ17" s="520"/>
      <c r="CA17" s="520"/>
      <c r="CB17" s="520"/>
      <c r="CC17" s="520"/>
      <c r="CD17" s="520"/>
      <c r="CE17" s="520"/>
      <c r="CF17" s="521"/>
      <c r="CG17" s="533" t="s">
        <v>51</v>
      </c>
      <c r="CH17" s="520"/>
      <c r="CI17" s="520"/>
      <c r="CJ17" s="520"/>
      <c r="CK17" s="520"/>
      <c r="CL17" s="520"/>
      <c r="CM17" s="520"/>
      <c r="CN17" s="521"/>
      <c r="CO17" s="533" t="s">
        <v>74</v>
      </c>
      <c r="CP17" s="520"/>
      <c r="CQ17" s="520"/>
      <c r="CR17" s="520"/>
      <c r="CS17" s="520"/>
      <c r="CT17" s="520"/>
      <c r="CU17" s="521"/>
      <c r="CV17" s="533" t="s">
        <v>50</v>
      </c>
      <c r="CW17" s="520"/>
      <c r="CX17" s="520"/>
      <c r="CY17" s="520"/>
      <c r="CZ17" s="520"/>
      <c r="DA17" s="520"/>
      <c r="DB17" s="520"/>
      <c r="DC17" s="520"/>
      <c r="DD17" s="521"/>
      <c r="DE17" s="533" t="s">
        <v>51</v>
      </c>
      <c r="DF17" s="520"/>
      <c r="DG17" s="520"/>
      <c r="DH17" s="520"/>
      <c r="DI17" s="520"/>
      <c r="DJ17" s="520"/>
      <c r="DK17" s="520"/>
      <c r="DL17" s="521"/>
      <c r="DM17" s="520" t="s">
        <v>74</v>
      </c>
      <c r="DN17" s="520"/>
      <c r="DO17" s="520"/>
      <c r="DP17" s="520"/>
      <c r="DQ17" s="520"/>
      <c r="DR17" s="520"/>
      <c r="DS17" s="521"/>
    </row>
    <row r="18" spans="1:123">
      <c r="A18" s="525"/>
      <c r="B18" s="526"/>
      <c r="C18" s="526"/>
      <c r="D18" s="526"/>
      <c r="E18" s="526"/>
      <c r="F18" s="526"/>
      <c r="G18" s="526"/>
      <c r="H18" s="526"/>
      <c r="I18" s="526"/>
      <c r="J18" s="526"/>
      <c r="K18" s="526"/>
      <c r="L18" s="526"/>
      <c r="M18" s="526"/>
      <c r="N18" s="527"/>
      <c r="O18" s="525"/>
      <c r="P18" s="526"/>
      <c r="Q18" s="526"/>
      <c r="R18" s="526"/>
      <c r="S18" s="527"/>
      <c r="T18" s="531"/>
      <c r="U18" s="531"/>
      <c r="V18" s="531"/>
      <c r="W18" s="531"/>
      <c r="X18" s="531"/>
      <c r="Y18" s="531"/>
      <c r="Z18" s="534" t="s">
        <v>53</v>
      </c>
      <c r="AA18" s="531"/>
      <c r="AB18" s="531"/>
      <c r="AC18" s="531"/>
      <c r="AD18" s="531"/>
      <c r="AE18" s="532"/>
      <c r="AF18" s="534" t="s">
        <v>54</v>
      </c>
      <c r="AG18" s="531"/>
      <c r="AH18" s="531"/>
      <c r="AI18" s="531"/>
      <c r="AJ18" s="531"/>
      <c r="AK18" s="532"/>
      <c r="AL18" s="534" t="s">
        <v>75</v>
      </c>
      <c r="AM18" s="531"/>
      <c r="AN18" s="531"/>
      <c r="AO18" s="531"/>
      <c r="AP18" s="531"/>
      <c r="AQ18" s="532"/>
      <c r="AR18" s="526"/>
      <c r="AS18" s="526"/>
      <c r="AT18" s="526"/>
      <c r="AU18" s="526"/>
      <c r="AV18" s="526"/>
      <c r="AW18" s="526"/>
      <c r="AX18" s="526"/>
      <c r="AY18" s="527"/>
      <c r="AZ18" s="534" t="s">
        <v>56</v>
      </c>
      <c r="BA18" s="531"/>
      <c r="BB18" s="531"/>
      <c r="BC18" s="531"/>
      <c r="BD18" s="531"/>
      <c r="BE18" s="531"/>
      <c r="BF18" s="531"/>
      <c r="BG18" s="531"/>
      <c r="BH18" s="532"/>
      <c r="BI18" s="534"/>
      <c r="BJ18" s="531"/>
      <c r="BK18" s="531"/>
      <c r="BL18" s="531"/>
      <c r="BM18" s="531"/>
      <c r="BN18" s="531"/>
      <c r="BO18" s="531"/>
      <c r="BP18" s="532"/>
      <c r="BQ18" s="534" t="s">
        <v>76</v>
      </c>
      <c r="BR18" s="531"/>
      <c r="BS18" s="531"/>
      <c r="BT18" s="531"/>
      <c r="BU18" s="531"/>
      <c r="BV18" s="531"/>
      <c r="BW18" s="532"/>
      <c r="BX18" s="534" t="s">
        <v>56</v>
      </c>
      <c r="BY18" s="531"/>
      <c r="BZ18" s="531"/>
      <c r="CA18" s="531"/>
      <c r="CB18" s="531"/>
      <c r="CC18" s="531"/>
      <c r="CD18" s="531"/>
      <c r="CE18" s="531"/>
      <c r="CF18" s="532"/>
      <c r="CG18" s="534"/>
      <c r="CH18" s="531"/>
      <c r="CI18" s="531"/>
      <c r="CJ18" s="531"/>
      <c r="CK18" s="531"/>
      <c r="CL18" s="531"/>
      <c r="CM18" s="531"/>
      <c r="CN18" s="532"/>
      <c r="CO18" s="534" t="s">
        <v>76</v>
      </c>
      <c r="CP18" s="531"/>
      <c r="CQ18" s="531"/>
      <c r="CR18" s="531"/>
      <c r="CS18" s="531"/>
      <c r="CT18" s="531"/>
      <c r="CU18" s="532"/>
      <c r="CV18" s="534" t="s">
        <v>56</v>
      </c>
      <c r="CW18" s="531"/>
      <c r="CX18" s="531"/>
      <c r="CY18" s="531"/>
      <c r="CZ18" s="531"/>
      <c r="DA18" s="531"/>
      <c r="DB18" s="531"/>
      <c r="DC18" s="531"/>
      <c r="DD18" s="532"/>
      <c r="DE18" s="534"/>
      <c r="DF18" s="531"/>
      <c r="DG18" s="531"/>
      <c r="DH18" s="531"/>
      <c r="DI18" s="531"/>
      <c r="DJ18" s="531"/>
      <c r="DK18" s="531"/>
      <c r="DL18" s="532"/>
      <c r="DM18" s="531" t="s">
        <v>76</v>
      </c>
      <c r="DN18" s="531"/>
      <c r="DO18" s="531"/>
      <c r="DP18" s="531"/>
      <c r="DQ18" s="531"/>
      <c r="DR18" s="531"/>
      <c r="DS18" s="532"/>
    </row>
    <row r="19" spans="1:123">
      <c r="A19" s="537"/>
      <c r="B19" s="535"/>
      <c r="C19" s="535"/>
      <c r="D19" s="535"/>
      <c r="E19" s="535"/>
      <c r="F19" s="535"/>
      <c r="G19" s="535"/>
      <c r="H19" s="535"/>
      <c r="I19" s="535"/>
      <c r="J19" s="535"/>
      <c r="K19" s="535"/>
      <c r="L19" s="535"/>
      <c r="M19" s="535"/>
      <c r="N19" s="536"/>
      <c r="O19" s="537"/>
      <c r="P19" s="535"/>
      <c r="Q19" s="535"/>
      <c r="R19" s="535"/>
      <c r="S19" s="536"/>
      <c r="T19" s="528"/>
      <c r="U19" s="528"/>
      <c r="V19" s="528"/>
      <c r="W19" s="528"/>
      <c r="X19" s="528"/>
      <c r="Y19" s="528"/>
      <c r="Z19" s="530"/>
      <c r="AA19" s="528"/>
      <c r="AB19" s="528"/>
      <c r="AC19" s="528"/>
      <c r="AD19" s="528"/>
      <c r="AE19" s="529"/>
      <c r="AF19" s="530"/>
      <c r="AG19" s="528"/>
      <c r="AH19" s="528"/>
      <c r="AI19" s="528"/>
      <c r="AJ19" s="528"/>
      <c r="AK19" s="529"/>
      <c r="AL19" s="530" t="s">
        <v>77</v>
      </c>
      <c r="AM19" s="528"/>
      <c r="AN19" s="528"/>
      <c r="AO19" s="528"/>
      <c r="AP19" s="528"/>
      <c r="AQ19" s="529"/>
      <c r="AR19" s="535"/>
      <c r="AS19" s="535"/>
      <c r="AT19" s="535"/>
      <c r="AU19" s="535"/>
      <c r="AV19" s="535"/>
      <c r="AW19" s="535"/>
      <c r="AX19" s="535"/>
      <c r="AY19" s="536"/>
      <c r="AZ19" s="530" t="s">
        <v>58</v>
      </c>
      <c r="BA19" s="528"/>
      <c r="BB19" s="528"/>
      <c r="BC19" s="528"/>
      <c r="BD19" s="528"/>
      <c r="BE19" s="528"/>
      <c r="BF19" s="528"/>
      <c r="BG19" s="528"/>
      <c r="BH19" s="529"/>
      <c r="BI19" s="530"/>
      <c r="BJ19" s="528"/>
      <c r="BK19" s="528"/>
      <c r="BL19" s="528"/>
      <c r="BM19" s="528"/>
      <c r="BN19" s="528"/>
      <c r="BO19" s="528"/>
      <c r="BP19" s="529"/>
      <c r="BQ19" s="534" t="s">
        <v>57</v>
      </c>
      <c r="BR19" s="531"/>
      <c r="BS19" s="531"/>
      <c r="BT19" s="531"/>
      <c r="BU19" s="531"/>
      <c r="BV19" s="531"/>
      <c r="BW19" s="532"/>
      <c r="BX19" s="530" t="s">
        <v>58</v>
      </c>
      <c r="BY19" s="528"/>
      <c r="BZ19" s="528"/>
      <c r="CA19" s="528"/>
      <c r="CB19" s="528"/>
      <c r="CC19" s="528"/>
      <c r="CD19" s="528"/>
      <c r="CE19" s="528"/>
      <c r="CF19" s="529"/>
      <c r="CG19" s="530"/>
      <c r="CH19" s="528"/>
      <c r="CI19" s="528"/>
      <c r="CJ19" s="528"/>
      <c r="CK19" s="528"/>
      <c r="CL19" s="528"/>
      <c r="CM19" s="528"/>
      <c r="CN19" s="529"/>
      <c r="CO19" s="534" t="s">
        <v>57</v>
      </c>
      <c r="CP19" s="531"/>
      <c r="CQ19" s="531"/>
      <c r="CR19" s="531"/>
      <c r="CS19" s="531"/>
      <c r="CT19" s="531"/>
      <c r="CU19" s="532"/>
      <c r="CV19" s="530" t="s">
        <v>58</v>
      </c>
      <c r="CW19" s="528"/>
      <c r="CX19" s="528"/>
      <c r="CY19" s="528"/>
      <c r="CZ19" s="528"/>
      <c r="DA19" s="528"/>
      <c r="DB19" s="528"/>
      <c r="DC19" s="528"/>
      <c r="DD19" s="529"/>
      <c r="DE19" s="530"/>
      <c r="DF19" s="528"/>
      <c r="DG19" s="528"/>
      <c r="DH19" s="528"/>
      <c r="DI19" s="528"/>
      <c r="DJ19" s="528"/>
      <c r="DK19" s="528"/>
      <c r="DL19" s="529"/>
      <c r="DM19" s="528" t="s">
        <v>57</v>
      </c>
      <c r="DN19" s="528"/>
      <c r="DO19" s="528"/>
      <c r="DP19" s="528"/>
      <c r="DQ19" s="528"/>
      <c r="DR19" s="528"/>
      <c r="DS19" s="529"/>
    </row>
    <row r="20" spans="1:123">
      <c r="A20" s="539">
        <v>1</v>
      </c>
      <c r="B20" s="539"/>
      <c r="C20" s="539"/>
      <c r="D20" s="539"/>
      <c r="E20" s="539"/>
      <c r="F20" s="539"/>
      <c r="G20" s="539"/>
      <c r="H20" s="539"/>
      <c r="I20" s="539"/>
      <c r="J20" s="539"/>
      <c r="K20" s="539"/>
      <c r="L20" s="539"/>
      <c r="M20" s="539"/>
      <c r="N20" s="539"/>
      <c r="O20" s="539">
        <v>2</v>
      </c>
      <c r="P20" s="539"/>
      <c r="Q20" s="539"/>
      <c r="R20" s="539"/>
      <c r="S20" s="539"/>
      <c r="T20" s="540">
        <v>3</v>
      </c>
      <c r="U20" s="540"/>
      <c r="V20" s="540"/>
      <c r="W20" s="540"/>
      <c r="X20" s="540"/>
      <c r="Y20" s="540"/>
      <c r="Z20" s="540">
        <v>4</v>
      </c>
      <c r="AA20" s="540"/>
      <c r="AB20" s="540"/>
      <c r="AC20" s="540"/>
      <c r="AD20" s="540"/>
      <c r="AE20" s="540"/>
      <c r="AF20" s="540">
        <v>5</v>
      </c>
      <c r="AG20" s="540"/>
      <c r="AH20" s="540"/>
      <c r="AI20" s="540"/>
      <c r="AJ20" s="540"/>
      <c r="AK20" s="540"/>
      <c r="AL20" s="540">
        <v>6</v>
      </c>
      <c r="AM20" s="540"/>
      <c r="AN20" s="540"/>
      <c r="AO20" s="540"/>
      <c r="AP20" s="540"/>
      <c r="AQ20" s="540"/>
      <c r="AR20" s="540">
        <v>7</v>
      </c>
      <c r="AS20" s="540"/>
      <c r="AT20" s="540"/>
      <c r="AU20" s="540"/>
      <c r="AV20" s="540"/>
      <c r="AW20" s="540"/>
      <c r="AX20" s="540"/>
      <c r="AY20" s="540"/>
      <c r="AZ20" s="540">
        <v>8</v>
      </c>
      <c r="BA20" s="540"/>
      <c r="BB20" s="540"/>
      <c r="BC20" s="540"/>
      <c r="BD20" s="540"/>
      <c r="BE20" s="540"/>
      <c r="BF20" s="540"/>
      <c r="BG20" s="540"/>
      <c r="BH20" s="540"/>
      <c r="BI20" s="540">
        <v>9</v>
      </c>
      <c r="BJ20" s="540"/>
      <c r="BK20" s="540"/>
      <c r="BL20" s="540"/>
      <c r="BM20" s="540"/>
      <c r="BN20" s="540"/>
      <c r="BO20" s="540"/>
      <c r="BP20" s="540"/>
      <c r="BQ20" s="540">
        <v>10</v>
      </c>
      <c r="BR20" s="540"/>
      <c r="BS20" s="540"/>
      <c r="BT20" s="540"/>
      <c r="BU20" s="540"/>
      <c r="BV20" s="540"/>
      <c r="BW20" s="540"/>
      <c r="BX20" s="540">
        <v>11</v>
      </c>
      <c r="BY20" s="540"/>
      <c r="BZ20" s="540"/>
      <c r="CA20" s="540"/>
      <c r="CB20" s="540"/>
      <c r="CC20" s="540"/>
      <c r="CD20" s="540"/>
      <c r="CE20" s="540"/>
      <c r="CF20" s="540"/>
      <c r="CG20" s="540">
        <v>12</v>
      </c>
      <c r="CH20" s="540"/>
      <c r="CI20" s="540"/>
      <c r="CJ20" s="540"/>
      <c r="CK20" s="540"/>
      <c r="CL20" s="540"/>
      <c r="CM20" s="540"/>
      <c r="CN20" s="540"/>
      <c r="CO20" s="540">
        <v>13</v>
      </c>
      <c r="CP20" s="540"/>
      <c r="CQ20" s="540"/>
      <c r="CR20" s="540"/>
      <c r="CS20" s="540"/>
      <c r="CT20" s="540"/>
      <c r="CU20" s="540"/>
      <c r="CV20" s="540">
        <v>14</v>
      </c>
      <c r="CW20" s="540"/>
      <c r="CX20" s="540"/>
      <c r="CY20" s="540"/>
      <c r="CZ20" s="540"/>
      <c r="DA20" s="540"/>
      <c r="DB20" s="540"/>
      <c r="DC20" s="540"/>
      <c r="DD20" s="540"/>
      <c r="DE20" s="540">
        <v>15</v>
      </c>
      <c r="DF20" s="540"/>
      <c r="DG20" s="540"/>
      <c r="DH20" s="540"/>
      <c r="DI20" s="540"/>
      <c r="DJ20" s="540"/>
      <c r="DK20" s="540"/>
      <c r="DL20" s="540"/>
      <c r="DM20" s="540">
        <v>16</v>
      </c>
      <c r="DN20" s="540"/>
      <c r="DO20" s="540"/>
      <c r="DP20" s="540"/>
      <c r="DQ20" s="540"/>
      <c r="DR20" s="540"/>
      <c r="DS20" s="540"/>
    </row>
    <row r="21" spans="1:123" ht="8.25" customHeight="1">
      <c r="A21" s="539"/>
      <c r="B21" s="539"/>
      <c r="C21" s="539"/>
      <c r="D21" s="539"/>
      <c r="E21" s="539"/>
      <c r="F21" s="539"/>
      <c r="G21" s="539"/>
      <c r="H21" s="539"/>
      <c r="I21" s="539"/>
      <c r="J21" s="539"/>
      <c r="K21" s="539"/>
      <c r="L21" s="539"/>
      <c r="M21" s="539"/>
      <c r="N21" s="539"/>
      <c r="O21" s="539"/>
      <c r="P21" s="539"/>
      <c r="Q21" s="539"/>
      <c r="R21" s="539"/>
      <c r="S21" s="544"/>
      <c r="T21" s="541"/>
      <c r="U21" s="541"/>
      <c r="V21" s="541"/>
      <c r="W21" s="541"/>
      <c r="X21" s="541"/>
      <c r="Y21" s="541"/>
      <c r="Z21" s="541"/>
      <c r="AA21" s="541"/>
      <c r="AB21" s="541"/>
      <c r="AC21" s="541"/>
      <c r="AD21" s="541"/>
      <c r="AE21" s="541"/>
      <c r="AF21" s="541"/>
      <c r="AG21" s="541"/>
      <c r="AH21" s="541"/>
      <c r="AI21" s="541"/>
      <c r="AJ21" s="541"/>
      <c r="AK21" s="541"/>
      <c r="AL21" s="541"/>
      <c r="AM21" s="541"/>
      <c r="AN21" s="541"/>
      <c r="AO21" s="541"/>
      <c r="AP21" s="541"/>
      <c r="AQ21" s="541"/>
      <c r="AR21" s="541"/>
      <c r="AS21" s="541"/>
      <c r="AT21" s="541"/>
      <c r="AU21" s="541"/>
      <c r="AV21" s="541"/>
      <c r="AW21" s="541"/>
      <c r="AX21" s="541"/>
      <c r="AY21" s="541"/>
      <c r="AZ21" s="538"/>
      <c r="BA21" s="538"/>
      <c r="BB21" s="538"/>
      <c r="BC21" s="538"/>
      <c r="BD21" s="538"/>
      <c r="BE21" s="538"/>
      <c r="BF21" s="538"/>
      <c r="BG21" s="538"/>
      <c r="BH21" s="538"/>
      <c r="BI21" s="538"/>
      <c r="BJ21" s="538"/>
      <c r="BK21" s="538"/>
      <c r="BL21" s="538"/>
      <c r="BM21" s="538"/>
      <c r="BN21" s="538"/>
      <c r="BO21" s="538"/>
      <c r="BP21" s="538"/>
      <c r="BQ21" s="538"/>
      <c r="BR21" s="538"/>
      <c r="BS21" s="538"/>
      <c r="BT21" s="538"/>
      <c r="BU21" s="538"/>
      <c r="BV21" s="538"/>
      <c r="BW21" s="538"/>
      <c r="BX21" s="538"/>
      <c r="BY21" s="538"/>
      <c r="BZ21" s="538"/>
      <c r="CA21" s="538"/>
      <c r="CB21" s="538"/>
      <c r="CC21" s="538"/>
      <c r="CD21" s="538"/>
      <c r="CE21" s="538"/>
      <c r="CF21" s="538"/>
      <c r="CG21" s="538"/>
      <c r="CH21" s="538"/>
      <c r="CI21" s="538"/>
      <c r="CJ21" s="538"/>
      <c r="CK21" s="538"/>
      <c r="CL21" s="538"/>
      <c r="CM21" s="538"/>
      <c r="CN21" s="538"/>
      <c r="CO21" s="538"/>
      <c r="CP21" s="538"/>
      <c r="CQ21" s="538"/>
      <c r="CR21" s="538"/>
      <c r="CS21" s="538"/>
      <c r="CT21" s="538"/>
      <c r="CU21" s="538"/>
      <c r="CV21" s="538"/>
      <c r="CW21" s="538"/>
      <c r="CX21" s="538"/>
      <c r="CY21" s="538"/>
      <c r="CZ21" s="538"/>
      <c r="DA21" s="538"/>
      <c r="DB21" s="538"/>
      <c r="DC21" s="538"/>
      <c r="DD21" s="538"/>
      <c r="DE21" s="538"/>
      <c r="DF21" s="538"/>
      <c r="DG21" s="538"/>
      <c r="DH21" s="538"/>
      <c r="DI21" s="538"/>
      <c r="DJ21" s="538"/>
      <c r="DK21" s="538"/>
      <c r="DL21" s="538"/>
      <c r="DM21" s="538"/>
      <c r="DN21" s="538"/>
      <c r="DO21" s="538"/>
      <c r="DP21" s="538"/>
      <c r="DQ21" s="538"/>
      <c r="DR21" s="538"/>
      <c r="DS21" s="538"/>
    </row>
    <row r="22" spans="1:123">
      <c r="A22" s="542" t="s">
        <v>63</v>
      </c>
      <c r="B22" s="542"/>
      <c r="C22" s="542"/>
      <c r="D22" s="542"/>
      <c r="E22" s="542"/>
      <c r="F22" s="542"/>
      <c r="G22" s="542"/>
      <c r="H22" s="542"/>
      <c r="I22" s="542"/>
      <c r="J22" s="542"/>
      <c r="K22" s="542"/>
      <c r="L22" s="542"/>
      <c r="M22" s="542"/>
      <c r="N22" s="542"/>
      <c r="O22" s="542"/>
      <c r="P22" s="542"/>
      <c r="Q22" s="542"/>
      <c r="R22" s="542"/>
      <c r="S22" s="542"/>
      <c r="T22" s="541"/>
      <c r="U22" s="541"/>
      <c r="V22" s="541"/>
      <c r="W22" s="541"/>
      <c r="X22" s="541"/>
      <c r="Y22" s="541"/>
      <c r="Z22" s="541"/>
      <c r="AA22" s="541"/>
      <c r="AB22" s="541"/>
      <c r="AC22" s="541"/>
      <c r="AD22" s="541"/>
      <c r="AE22" s="541"/>
      <c r="AF22" s="541"/>
      <c r="AG22" s="541"/>
      <c r="AH22" s="541"/>
      <c r="AI22" s="541"/>
      <c r="AJ22" s="541"/>
      <c r="AK22" s="541"/>
      <c r="AL22" s="541"/>
      <c r="AM22" s="541"/>
      <c r="AN22" s="541"/>
      <c r="AO22" s="541"/>
      <c r="AP22" s="541"/>
      <c r="AQ22" s="541"/>
      <c r="AR22" s="541"/>
      <c r="AS22" s="541"/>
      <c r="AT22" s="541"/>
      <c r="AU22" s="541"/>
      <c r="AV22" s="541"/>
      <c r="AW22" s="541"/>
      <c r="AX22" s="541"/>
      <c r="AY22" s="541"/>
      <c r="AZ22" s="538"/>
      <c r="BA22" s="538"/>
      <c r="BB22" s="538"/>
      <c r="BC22" s="538"/>
      <c r="BD22" s="538"/>
      <c r="BE22" s="538"/>
      <c r="BF22" s="538"/>
      <c r="BG22" s="538"/>
      <c r="BH22" s="538"/>
      <c r="BI22" s="539" t="s">
        <v>64</v>
      </c>
      <c r="BJ22" s="539"/>
      <c r="BK22" s="539"/>
      <c r="BL22" s="539"/>
      <c r="BM22" s="539"/>
      <c r="BN22" s="539"/>
      <c r="BO22" s="539"/>
      <c r="BP22" s="539"/>
      <c r="BQ22" s="539" t="s">
        <v>64</v>
      </c>
      <c r="BR22" s="539"/>
      <c r="BS22" s="539"/>
      <c r="BT22" s="539"/>
      <c r="BU22" s="539"/>
      <c r="BV22" s="539"/>
      <c r="BW22" s="539"/>
      <c r="BX22" s="538"/>
      <c r="BY22" s="538"/>
      <c r="BZ22" s="538"/>
      <c r="CA22" s="538"/>
      <c r="CB22" s="538"/>
      <c r="CC22" s="538"/>
      <c r="CD22" s="538"/>
      <c r="CE22" s="538"/>
      <c r="CF22" s="538"/>
      <c r="CG22" s="539" t="s">
        <v>64</v>
      </c>
      <c r="CH22" s="539"/>
      <c r="CI22" s="539"/>
      <c r="CJ22" s="539"/>
      <c r="CK22" s="539"/>
      <c r="CL22" s="539"/>
      <c r="CM22" s="539"/>
      <c r="CN22" s="539"/>
      <c r="CO22" s="539" t="s">
        <v>64</v>
      </c>
      <c r="CP22" s="539"/>
      <c r="CQ22" s="539"/>
      <c r="CR22" s="539"/>
      <c r="CS22" s="539"/>
      <c r="CT22" s="539"/>
      <c r="CU22" s="539"/>
      <c r="CV22" s="538"/>
      <c r="CW22" s="538"/>
      <c r="CX22" s="538"/>
      <c r="CY22" s="538"/>
      <c r="CZ22" s="538"/>
      <c r="DA22" s="538"/>
      <c r="DB22" s="538"/>
      <c r="DC22" s="538"/>
      <c r="DD22" s="538"/>
      <c r="DE22" s="539" t="s">
        <v>64</v>
      </c>
      <c r="DF22" s="539"/>
      <c r="DG22" s="539"/>
      <c r="DH22" s="539"/>
      <c r="DI22" s="539"/>
      <c r="DJ22" s="539"/>
      <c r="DK22" s="539"/>
      <c r="DL22" s="539"/>
      <c r="DM22" s="539" t="s">
        <v>64</v>
      </c>
      <c r="DN22" s="539"/>
      <c r="DO22" s="539"/>
      <c r="DP22" s="539"/>
      <c r="DQ22" s="539"/>
      <c r="DR22" s="539"/>
      <c r="DS22" s="539"/>
    </row>
    <row r="23" spans="1:123">
      <c r="A23" s="542" t="s">
        <v>68</v>
      </c>
      <c r="B23" s="542"/>
      <c r="C23" s="542"/>
      <c r="D23" s="542"/>
      <c r="E23" s="542"/>
      <c r="F23" s="542"/>
      <c r="G23" s="542"/>
      <c r="H23" s="542"/>
      <c r="I23" s="542"/>
      <c r="J23" s="542"/>
      <c r="K23" s="542"/>
      <c r="L23" s="542"/>
      <c r="M23" s="542"/>
      <c r="N23" s="542"/>
      <c r="O23" s="542"/>
      <c r="P23" s="542"/>
      <c r="Q23" s="542"/>
      <c r="R23" s="542"/>
      <c r="S23" s="542"/>
      <c r="T23" s="542"/>
      <c r="U23" s="542"/>
      <c r="V23" s="542"/>
      <c r="W23" s="542"/>
      <c r="X23" s="542"/>
      <c r="Y23" s="542"/>
      <c r="Z23" s="542"/>
      <c r="AA23" s="542"/>
      <c r="AB23" s="542"/>
      <c r="AC23" s="542"/>
      <c r="AD23" s="542"/>
      <c r="AE23" s="542"/>
      <c r="AF23" s="542"/>
      <c r="AG23" s="542"/>
      <c r="AH23" s="542"/>
      <c r="AI23" s="542"/>
      <c r="AJ23" s="542"/>
      <c r="AK23" s="542"/>
      <c r="AL23" s="542"/>
      <c r="AM23" s="542"/>
      <c r="AN23" s="542"/>
      <c r="AO23" s="542"/>
      <c r="AP23" s="542"/>
      <c r="AQ23" s="542"/>
      <c r="AR23" s="542"/>
      <c r="AS23" s="542"/>
      <c r="AT23" s="542"/>
      <c r="AU23" s="542"/>
      <c r="AV23" s="542"/>
      <c r="AW23" s="542"/>
      <c r="AX23" s="542"/>
      <c r="AY23" s="542"/>
      <c r="AZ23" s="538"/>
      <c r="BA23" s="538"/>
      <c r="BB23" s="538"/>
      <c r="BC23" s="538"/>
      <c r="BD23" s="538"/>
      <c r="BE23" s="538"/>
      <c r="BF23" s="538"/>
      <c r="BG23" s="538"/>
      <c r="BH23" s="538"/>
      <c r="BI23" s="539" t="s">
        <v>64</v>
      </c>
      <c r="BJ23" s="539"/>
      <c r="BK23" s="539"/>
      <c r="BL23" s="539"/>
      <c r="BM23" s="539"/>
      <c r="BN23" s="539"/>
      <c r="BO23" s="539"/>
      <c r="BP23" s="539"/>
      <c r="BQ23" s="539" t="s">
        <v>64</v>
      </c>
      <c r="BR23" s="539"/>
      <c r="BS23" s="539"/>
      <c r="BT23" s="539"/>
      <c r="BU23" s="539"/>
      <c r="BV23" s="539"/>
      <c r="BW23" s="539"/>
      <c r="BX23" s="538"/>
      <c r="BY23" s="538"/>
      <c r="BZ23" s="538"/>
      <c r="CA23" s="538"/>
      <c r="CB23" s="538"/>
      <c r="CC23" s="538"/>
      <c r="CD23" s="538"/>
      <c r="CE23" s="538"/>
      <c r="CF23" s="538"/>
      <c r="CG23" s="539" t="s">
        <v>64</v>
      </c>
      <c r="CH23" s="539"/>
      <c r="CI23" s="539"/>
      <c r="CJ23" s="539"/>
      <c r="CK23" s="539"/>
      <c r="CL23" s="539"/>
      <c r="CM23" s="539"/>
      <c r="CN23" s="539"/>
      <c r="CO23" s="539" t="s">
        <v>64</v>
      </c>
      <c r="CP23" s="539"/>
      <c r="CQ23" s="539"/>
      <c r="CR23" s="539"/>
      <c r="CS23" s="539"/>
      <c r="CT23" s="539"/>
      <c r="CU23" s="539"/>
      <c r="CV23" s="538"/>
      <c r="CW23" s="538"/>
      <c r="CX23" s="538"/>
      <c r="CY23" s="538"/>
      <c r="CZ23" s="538"/>
      <c r="DA23" s="538"/>
      <c r="DB23" s="538"/>
      <c r="DC23" s="538"/>
      <c r="DD23" s="538"/>
      <c r="DE23" s="539" t="s">
        <v>64</v>
      </c>
      <c r="DF23" s="539"/>
      <c r="DG23" s="539"/>
      <c r="DH23" s="539"/>
      <c r="DI23" s="539"/>
      <c r="DJ23" s="539"/>
      <c r="DK23" s="539"/>
      <c r="DL23" s="539"/>
      <c r="DM23" s="539" t="s">
        <v>64</v>
      </c>
      <c r="DN23" s="539"/>
      <c r="DO23" s="539"/>
      <c r="DP23" s="539"/>
      <c r="DQ23" s="539"/>
      <c r="DR23" s="539"/>
      <c r="DS23" s="539"/>
    </row>
    <row r="24" spans="1:123" ht="15.75" customHeight="1">
      <c r="A24" s="543" t="s">
        <v>88</v>
      </c>
      <c r="B24" s="543"/>
      <c r="C24" s="543"/>
      <c r="D24" s="543"/>
      <c r="E24" s="543"/>
      <c r="F24" s="543"/>
      <c r="G24" s="543"/>
      <c r="H24" s="543"/>
      <c r="I24" s="543"/>
      <c r="J24" s="543"/>
      <c r="K24" s="543"/>
      <c r="L24" s="543"/>
      <c r="M24" s="543"/>
      <c r="N24" s="543"/>
      <c r="O24" s="543"/>
      <c r="P24" s="543"/>
      <c r="Q24" s="543"/>
      <c r="R24" s="543"/>
      <c r="S24" s="543"/>
      <c r="T24" s="543"/>
      <c r="U24" s="543"/>
      <c r="V24" s="543"/>
      <c r="W24" s="543"/>
      <c r="X24" s="543"/>
      <c r="Y24" s="543"/>
      <c r="Z24" s="543"/>
      <c r="AA24" s="543"/>
      <c r="AB24" s="543"/>
      <c r="AC24" s="543"/>
      <c r="AD24" s="543"/>
      <c r="AE24" s="543"/>
      <c r="AF24" s="543"/>
      <c r="AG24" s="543"/>
      <c r="AH24" s="543"/>
      <c r="AI24" s="543"/>
      <c r="AJ24" s="543"/>
      <c r="AK24" s="543"/>
      <c r="AL24" s="543"/>
      <c r="AM24" s="543"/>
      <c r="AN24" s="543"/>
      <c r="AO24" s="543"/>
      <c r="AP24" s="543"/>
      <c r="AQ24" s="543"/>
      <c r="AR24" s="543"/>
      <c r="AS24" s="543"/>
      <c r="AT24" s="543"/>
      <c r="AU24" s="543"/>
      <c r="AV24" s="543"/>
      <c r="AW24" s="543"/>
      <c r="AX24" s="543"/>
      <c r="AY24" s="543"/>
      <c r="AZ24" s="543"/>
      <c r="BA24" s="543"/>
      <c r="BB24" s="543"/>
      <c r="BC24" s="543"/>
      <c r="BD24" s="543"/>
      <c r="BE24" s="543"/>
      <c r="BF24" s="543"/>
      <c r="BG24" s="543"/>
      <c r="BH24" s="543"/>
      <c r="BI24" s="543"/>
      <c r="BJ24" s="543"/>
      <c r="BK24" s="543"/>
      <c r="BL24" s="543"/>
      <c r="BM24" s="543"/>
      <c r="BN24" s="543"/>
      <c r="BO24" s="543"/>
      <c r="BP24" s="543"/>
      <c r="BQ24" s="543"/>
      <c r="BR24" s="543"/>
      <c r="BS24" s="543"/>
      <c r="BT24" s="543"/>
      <c r="BU24" s="543"/>
      <c r="BV24" s="543"/>
      <c r="BW24" s="543"/>
      <c r="BX24" s="543"/>
      <c r="BY24" s="543"/>
      <c r="BZ24" s="543"/>
      <c r="CA24" s="543"/>
      <c r="CB24" s="543"/>
      <c r="CC24" s="543"/>
      <c r="CD24" s="543"/>
      <c r="CE24" s="543"/>
      <c r="CF24" s="543"/>
      <c r="CG24" s="543"/>
      <c r="CH24" s="543"/>
      <c r="CI24" s="543"/>
      <c r="CJ24" s="543"/>
      <c r="CK24" s="543"/>
      <c r="CL24" s="543"/>
      <c r="CM24" s="543"/>
      <c r="CN24" s="543"/>
      <c r="CO24" s="543"/>
      <c r="CP24" s="543"/>
      <c r="CQ24" s="543"/>
      <c r="CR24" s="543"/>
      <c r="CS24" s="543"/>
      <c r="CT24" s="543"/>
      <c r="CU24" s="543"/>
      <c r="CV24" s="543"/>
      <c r="CW24" s="543"/>
      <c r="CX24" s="543"/>
      <c r="CY24" s="543"/>
      <c r="CZ24" s="543"/>
      <c r="DA24" s="543"/>
      <c r="DB24" s="543"/>
      <c r="DC24" s="543"/>
      <c r="DD24" s="543"/>
      <c r="DE24" s="543"/>
      <c r="DF24" s="543"/>
      <c r="DG24" s="543"/>
      <c r="DH24" s="543"/>
      <c r="DI24" s="543"/>
      <c r="DJ24" s="543"/>
      <c r="DK24" s="543"/>
      <c r="DL24" s="543"/>
      <c r="DM24" s="543"/>
      <c r="DN24" s="543"/>
      <c r="DO24" s="543"/>
      <c r="DP24" s="543"/>
      <c r="DQ24" s="543"/>
      <c r="DR24" s="543"/>
      <c r="DS24" s="543"/>
    </row>
    <row r="25" spans="1:123">
      <c r="A25" s="540" t="s">
        <v>89</v>
      </c>
      <c r="B25" s="540"/>
      <c r="C25" s="540"/>
      <c r="D25" s="540"/>
      <c r="E25" s="540"/>
      <c r="F25" s="540"/>
      <c r="G25" s="540"/>
      <c r="H25" s="540"/>
      <c r="I25" s="540"/>
      <c r="J25" s="540"/>
      <c r="K25" s="540"/>
      <c r="L25" s="540"/>
      <c r="M25" s="540"/>
      <c r="N25" s="540"/>
      <c r="O25" s="540"/>
      <c r="P25" s="540"/>
      <c r="Q25" s="540"/>
      <c r="R25" s="540"/>
      <c r="S25" s="540"/>
      <c r="T25" s="540"/>
      <c r="U25" s="540"/>
      <c r="V25" s="540"/>
      <c r="W25" s="540"/>
      <c r="X25" s="540"/>
      <c r="Y25" s="540"/>
      <c r="Z25" s="540"/>
      <c r="AA25" s="540"/>
      <c r="AB25" s="540"/>
      <c r="AC25" s="540"/>
      <c r="AD25" s="540"/>
      <c r="AE25" s="540"/>
      <c r="AF25" s="540"/>
      <c r="AG25" s="540"/>
      <c r="AH25" s="540"/>
      <c r="AI25" s="540"/>
      <c r="AJ25" s="540"/>
      <c r="AK25" s="540"/>
      <c r="AL25" s="540"/>
      <c r="AM25" s="540"/>
      <c r="AN25" s="540"/>
      <c r="AO25" s="540"/>
      <c r="AP25" s="540"/>
      <c r="AQ25" s="540"/>
      <c r="AR25" s="540"/>
      <c r="AS25" s="540"/>
      <c r="AT25" s="540"/>
      <c r="AU25" s="540"/>
      <c r="AV25" s="540"/>
      <c r="AW25" s="2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4" t="s">
        <v>40</v>
      </c>
      <c r="BI25" s="524" t="s">
        <v>9</v>
      </c>
      <c r="BJ25" s="524"/>
      <c r="BK25" s="524"/>
      <c r="BL25" s="5" t="s">
        <v>41</v>
      </c>
      <c r="BM25" s="3"/>
      <c r="BN25" s="3"/>
      <c r="BO25" s="3"/>
      <c r="BP25" s="3"/>
      <c r="BQ25" s="3"/>
      <c r="BR25" s="3"/>
      <c r="BS25" s="3"/>
      <c r="BT25" s="3"/>
      <c r="BU25" s="6"/>
      <c r="BV25" s="2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4" t="s">
        <v>40</v>
      </c>
      <c r="CH25" s="524" t="s">
        <v>14</v>
      </c>
      <c r="CI25" s="524"/>
      <c r="CJ25" s="524"/>
      <c r="CK25" s="5" t="s">
        <v>41</v>
      </c>
      <c r="CL25" s="3"/>
      <c r="CM25" s="3"/>
      <c r="CN25" s="3"/>
      <c r="CO25" s="3"/>
      <c r="CP25" s="3"/>
      <c r="CQ25" s="3"/>
      <c r="CR25" s="3"/>
      <c r="CS25" s="3"/>
      <c r="CT25" s="6"/>
      <c r="CU25" s="2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4" t="s">
        <v>40</v>
      </c>
      <c r="DG25" s="524" t="s">
        <v>16</v>
      </c>
      <c r="DH25" s="524"/>
      <c r="DI25" s="524"/>
      <c r="DJ25" s="5" t="s">
        <v>41</v>
      </c>
      <c r="DK25" s="3"/>
      <c r="DL25" s="3"/>
      <c r="DM25" s="3"/>
      <c r="DN25" s="3"/>
      <c r="DO25" s="3"/>
      <c r="DP25" s="3"/>
      <c r="DQ25" s="3"/>
      <c r="DR25" s="3"/>
      <c r="DS25" s="3"/>
    </row>
    <row r="26" spans="1:123">
      <c r="A26" s="540" t="s">
        <v>90</v>
      </c>
      <c r="B26" s="540"/>
      <c r="C26" s="540"/>
      <c r="D26" s="540"/>
      <c r="E26" s="540"/>
      <c r="F26" s="540"/>
      <c r="G26" s="540"/>
      <c r="H26" s="540"/>
      <c r="I26" s="540"/>
      <c r="J26" s="540"/>
      <c r="K26" s="540"/>
      <c r="L26" s="540"/>
      <c r="M26" s="540"/>
      <c r="N26" s="540"/>
      <c r="O26" s="540"/>
      <c r="P26" s="540"/>
      <c r="Q26" s="540"/>
      <c r="R26" s="540"/>
      <c r="S26" s="540"/>
      <c r="T26" s="540"/>
      <c r="U26" s="540"/>
      <c r="V26" s="540"/>
      <c r="W26" s="540"/>
      <c r="X26" s="540"/>
      <c r="Y26" s="540"/>
      <c r="Z26" s="540"/>
      <c r="AA26" s="540"/>
      <c r="AB26" s="540"/>
      <c r="AC26" s="540"/>
      <c r="AD26" s="540"/>
      <c r="AE26" s="540"/>
      <c r="AF26" s="540"/>
      <c r="AG26" s="540" t="s">
        <v>91</v>
      </c>
      <c r="AH26" s="540"/>
      <c r="AI26" s="540"/>
      <c r="AJ26" s="540"/>
      <c r="AK26" s="540"/>
      <c r="AL26" s="540"/>
      <c r="AM26" s="540"/>
      <c r="AN26" s="540"/>
      <c r="AO26" s="540"/>
      <c r="AP26" s="540"/>
      <c r="AQ26" s="540"/>
      <c r="AR26" s="540"/>
      <c r="AS26" s="540"/>
      <c r="AT26" s="540"/>
      <c r="AU26" s="540"/>
      <c r="AV26" s="540"/>
      <c r="AW26" s="530" t="s">
        <v>43</v>
      </c>
      <c r="AX26" s="528"/>
      <c r="AY26" s="528"/>
      <c r="AZ26" s="528"/>
      <c r="BA26" s="528"/>
      <c r="BB26" s="528"/>
      <c r="BC26" s="528"/>
      <c r="BD26" s="528"/>
      <c r="BE26" s="528"/>
      <c r="BF26" s="528"/>
      <c r="BG26" s="528"/>
      <c r="BH26" s="528"/>
      <c r="BI26" s="528"/>
      <c r="BJ26" s="528"/>
      <c r="BK26" s="528"/>
      <c r="BL26" s="528"/>
      <c r="BM26" s="528"/>
      <c r="BN26" s="528"/>
      <c r="BO26" s="528"/>
      <c r="BP26" s="528"/>
      <c r="BQ26" s="528"/>
      <c r="BR26" s="528"/>
      <c r="BS26" s="528"/>
      <c r="BT26" s="528"/>
      <c r="BU26" s="529"/>
      <c r="BV26" s="530" t="s">
        <v>44</v>
      </c>
      <c r="BW26" s="528"/>
      <c r="BX26" s="528"/>
      <c r="BY26" s="528"/>
      <c r="BZ26" s="528"/>
      <c r="CA26" s="528"/>
      <c r="CB26" s="528"/>
      <c r="CC26" s="528"/>
      <c r="CD26" s="528"/>
      <c r="CE26" s="528"/>
      <c r="CF26" s="528"/>
      <c r="CG26" s="528"/>
      <c r="CH26" s="528"/>
      <c r="CI26" s="528"/>
      <c r="CJ26" s="528"/>
      <c r="CK26" s="528"/>
      <c r="CL26" s="528"/>
      <c r="CM26" s="528"/>
      <c r="CN26" s="528"/>
      <c r="CO26" s="528"/>
      <c r="CP26" s="528"/>
      <c r="CQ26" s="528"/>
      <c r="CR26" s="528"/>
      <c r="CS26" s="528"/>
      <c r="CT26" s="529"/>
      <c r="CU26" s="530" t="s">
        <v>45</v>
      </c>
      <c r="CV26" s="528"/>
      <c r="CW26" s="528"/>
      <c r="CX26" s="528"/>
      <c r="CY26" s="528"/>
      <c r="CZ26" s="528"/>
      <c r="DA26" s="528"/>
      <c r="DB26" s="528"/>
      <c r="DC26" s="528"/>
      <c r="DD26" s="528"/>
      <c r="DE26" s="528"/>
      <c r="DF26" s="528"/>
      <c r="DG26" s="528"/>
      <c r="DH26" s="528"/>
      <c r="DI26" s="528"/>
      <c r="DJ26" s="528"/>
      <c r="DK26" s="528"/>
      <c r="DL26" s="528"/>
      <c r="DM26" s="528"/>
      <c r="DN26" s="528"/>
      <c r="DO26" s="528"/>
      <c r="DP26" s="528"/>
      <c r="DQ26" s="528"/>
      <c r="DR26" s="528"/>
      <c r="DS26" s="528"/>
    </row>
    <row r="27" spans="1:123">
      <c r="A27" s="540">
        <v>1</v>
      </c>
      <c r="B27" s="540"/>
      <c r="C27" s="540"/>
      <c r="D27" s="540"/>
      <c r="E27" s="540"/>
      <c r="F27" s="540"/>
      <c r="G27" s="540"/>
      <c r="H27" s="540"/>
      <c r="I27" s="540"/>
      <c r="J27" s="540"/>
      <c r="K27" s="540"/>
      <c r="L27" s="540"/>
      <c r="M27" s="540"/>
      <c r="N27" s="540"/>
      <c r="O27" s="540"/>
      <c r="P27" s="540"/>
      <c r="Q27" s="540"/>
      <c r="R27" s="540"/>
      <c r="S27" s="540"/>
      <c r="T27" s="540"/>
      <c r="U27" s="540"/>
      <c r="V27" s="540"/>
      <c r="W27" s="540"/>
      <c r="X27" s="540"/>
      <c r="Y27" s="540"/>
      <c r="Z27" s="540"/>
      <c r="AA27" s="540"/>
      <c r="AB27" s="540"/>
      <c r="AC27" s="540"/>
      <c r="AD27" s="540"/>
      <c r="AE27" s="540"/>
      <c r="AF27" s="540"/>
      <c r="AG27" s="540">
        <v>2</v>
      </c>
      <c r="AH27" s="540"/>
      <c r="AI27" s="540"/>
      <c r="AJ27" s="540"/>
      <c r="AK27" s="540"/>
      <c r="AL27" s="540"/>
      <c r="AM27" s="540"/>
      <c r="AN27" s="540"/>
      <c r="AO27" s="540"/>
      <c r="AP27" s="540"/>
      <c r="AQ27" s="540"/>
      <c r="AR27" s="540"/>
      <c r="AS27" s="540"/>
      <c r="AT27" s="540"/>
      <c r="AU27" s="540"/>
      <c r="AV27" s="540"/>
      <c r="AW27" s="540">
        <v>3</v>
      </c>
      <c r="AX27" s="540"/>
      <c r="AY27" s="540"/>
      <c r="AZ27" s="540"/>
      <c r="BA27" s="540"/>
      <c r="BB27" s="540"/>
      <c r="BC27" s="540"/>
      <c r="BD27" s="540"/>
      <c r="BE27" s="540"/>
      <c r="BF27" s="540"/>
      <c r="BG27" s="540"/>
      <c r="BH27" s="540"/>
      <c r="BI27" s="540"/>
      <c r="BJ27" s="540"/>
      <c r="BK27" s="540"/>
      <c r="BL27" s="540"/>
      <c r="BM27" s="540"/>
      <c r="BN27" s="540"/>
      <c r="BO27" s="540"/>
      <c r="BP27" s="540"/>
      <c r="BQ27" s="540"/>
      <c r="BR27" s="540"/>
      <c r="BS27" s="540"/>
      <c r="BT27" s="540"/>
      <c r="BU27" s="540"/>
      <c r="BV27" s="540">
        <v>4</v>
      </c>
      <c r="BW27" s="540"/>
      <c r="BX27" s="540"/>
      <c r="BY27" s="540"/>
      <c r="BZ27" s="540"/>
      <c r="CA27" s="540"/>
      <c r="CB27" s="540"/>
      <c r="CC27" s="540"/>
      <c r="CD27" s="540"/>
      <c r="CE27" s="540"/>
      <c r="CF27" s="540"/>
      <c r="CG27" s="540"/>
      <c r="CH27" s="540"/>
      <c r="CI27" s="540"/>
      <c r="CJ27" s="540"/>
      <c r="CK27" s="540"/>
      <c r="CL27" s="540"/>
      <c r="CM27" s="540"/>
      <c r="CN27" s="540"/>
      <c r="CO27" s="540"/>
      <c r="CP27" s="540"/>
      <c r="CQ27" s="540"/>
      <c r="CR27" s="540"/>
      <c r="CS27" s="540"/>
      <c r="CT27" s="540"/>
      <c r="CU27" s="540">
        <v>5</v>
      </c>
      <c r="CV27" s="540"/>
      <c r="CW27" s="540"/>
      <c r="CX27" s="540"/>
      <c r="CY27" s="540"/>
      <c r="CZ27" s="540"/>
      <c r="DA27" s="540"/>
      <c r="DB27" s="540"/>
      <c r="DC27" s="540"/>
      <c r="DD27" s="540"/>
      <c r="DE27" s="540"/>
      <c r="DF27" s="540"/>
      <c r="DG27" s="540"/>
      <c r="DH27" s="540"/>
      <c r="DI27" s="540"/>
      <c r="DJ27" s="540"/>
      <c r="DK27" s="540"/>
      <c r="DL27" s="540"/>
      <c r="DM27" s="540"/>
      <c r="DN27" s="540"/>
      <c r="DO27" s="540"/>
      <c r="DP27" s="540"/>
      <c r="DQ27" s="540"/>
      <c r="DR27" s="540"/>
      <c r="DS27" s="540"/>
    </row>
    <row r="28" spans="1:123">
      <c r="A28" s="539"/>
      <c r="B28" s="539"/>
      <c r="C28" s="539"/>
      <c r="D28" s="539"/>
      <c r="E28" s="539"/>
      <c r="F28" s="539"/>
      <c r="G28" s="539"/>
      <c r="H28" s="539"/>
      <c r="I28" s="539"/>
      <c r="J28" s="539"/>
      <c r="K28" s="539"/>
      <c r="L28" s="539"/>
      <c r="M28" s="539"/>
      <c r="N28" s="539"/>
      <c r="O28" s="539"/>
      <c r="P28" s="539"/>
      <c r="Q28" s="539"/>
      <c r="R28" s="539"/>
      <c r="S28" s="539"/>
      <c r="T28" s="539"/>
      <c r="U28" s="539"/>
      <c r="V28" s="539"/>
      <c r="W28" s="539"/>
      <c r="X28" s="539"/>
      <c r="Y28" s="539"/>
      <c r="Z28" s="539"/>
      <c r="AA28" s="539"/>
      <c r="AB28" s="539"/>
      <c r="AC28" s="539"/>
      <c r="AD28" s="539"/>
      <c r="AE28" s="539"/>
      <c r="AF28" s="539"/>
      <c r="AG28" s="539"/>
      <c r="AH28" s="539"/>
      <c r="AI28" s="539"/>
      <c r="AJ28" s="539"/>
      <c r="AK28" s="539"/>
      <c r="AL28" s="539"/>
      <c r="AM28" s="539"/>
      <c r="AN28" s="539"/>
      <c r="AO28" s="539"/>
      <c r="AP28" s="539"/>
      <c r="AQ28" s="539"/>
      <c r="AR28" s="539"/>
      <c r="AS28" s="539"/>
      <c r="AT28" s="539"/>
      <c r="AU28" s="539"/>
      <c r="AV28" s="539"/>
      <c r="AW28" s="539"/>
      <c r="AX28" s="539"/>
      <c r="AY28" s="539"/>
      <c r="AZ28" s="539"/>
      <c r="BA28" s="539"/>
      <c r="BB28" s="539"/>
      <c r="BC28" s="539"/>
      <c r="BD28" s="539"/>
      <c r="BE28" s="539"/>
      <c r="BF28" s="539"/>
      <c r="BG28" s="539"/>
      <c r="BH28" s="539"/>
      <c r="BI28" s="539"/>
      <c r="BJ28" s="539"/>
      <c r="BK28" s="539"/>
      <c r="BL28" s="539"/>
      <c r="BM28" s="539"/>
      <c r="BN28" s="539"/>
      <c r="BO28" s="539"/>
      <c r="BP28" s="539"/>
      <c r="BQ28" s="539"/>
      <c r="BR28" s="539"/>
      <c r="BS28" s="539"/>
      <c r="BT28" s="539"/>
      <c r="BU28" s="539"/>
      <c r="BV28" s="539"/>
      <c r="BW28" s="539"/>
      <c r="BX28" s="539"/>
      <c r="BY28" s="539"/>
      <c r="BZ28" s="539"/>
      <c r="CA28" s="539"/>
      <c r="CB28" s="539"/>
      <c r="CC28" s="539"/>
      <c r="CD28" s="539"/>
      <c r="CE28" s="539"/>
      <c r="CF28" s="539"/>
      <c r="CG28" s="539"/>
      <c r="CH28" s="539"/>
      <c r="CI28" s="539"/>
      <c r="CJ28" s="539"/>
      <c r="CK28" s="539"/>
      <c r="CL28" s="539"/>
      <c r="CM28" s="539"/>
      <c r="CN28" s="539"/>
      <c r="CO28" s="539"/>
      <c r="CP28" s="539"/>
      <c r="CQ28" s="539"/>
      <c r="CR28" s="539"/>
      <c r="CS28" s="539"/>
      <c r="CT28" s="539"/>
      <c r="CU28" s="539"/>
      <c r="CV28" s="539"/>
      <c r="CW28" s="539"/>
      <c r="CX28" s="539"/>
      <c r="CY28" s="539"/>
      <c r="CZ28" s="539"/>
      <c r="DA28" s="539"/>
      <c r="DB28" s="539"/>
      <c r="DC28" s="539"/>
      <c r="DD28" s="539"/>
      <c r="DE28" s="539"/>
      <c r="DF28" s="539"/>
      <c r="DG28" s="539"/>
      <c r="DH28" s="539"/>
      <c r="DI28" s="539"/>
      <c r="DJ28" s="539"/>
      <c r="DK28" s="539"/>
      <c r="DL28" s="539"/>
      <c r="DM28" s="539"/>
      <c r="DN28" s="539"/>
      <c r="DO28" s="539"/>
      <c r="DP28" s="539"/>
      <c r="DQ28" s="539"/>
      <c r="DR28" s="539"/>
      <c r="DS28" s="539"/>
    </row>
    <row r="29" spans="1:123" ht="7.5" customHeight="1"/>
    <row r="30" spans="1:123">
      <c r="A30" s="7" t="s">
        <v>92</v>
      </c>
    </row>
    <row r="31" spans="1:123">
      <c r="A31" s="7" t="s">
        <v>93</v>
      </c>
      <c r="Z31" s="535" t="s">
        <v>1</v>
      </c>
      <c r="AA31" s="535"/>
      <c r="AB31" s="535"/>
      <c r="AC31" s="535"/>
      <c r="AD31" s="535"/>
      <c r="AE31" s="535"/>
      <c r="AF31" s="535"/>
      <c r="AG31" s="535"/>
      <c r="AH31" s="535"/>
      <c r="AI31" s="535"/>
      <c r="AJ31" s="535"/>
      <c r="AK31" s="535"/>
      <c r="AL31" s="535"/>
      <c r="AM31" s="535"/>
      <c r="AN31" s="535"/>
      <c r="AO31" s="535"/>
      <c r="AP31" s="535"/>
      <c r="AQ31" s="535"/>
      <c r="AR31" s="535"/>
      <c r="AS31" s="535"/>
      <c r="AT31" s="535"/>
      <c r="AU31" s="535"/>
      <c r="AV31" s="535"/>
      <c r="AY31" s="535"/>
      <c r="AZ31" s="535"/>
      <c r="BA31" s="535"/>
      <c r="BB31" s="535"/>
      <c r="BC31" s="535"/>
      <c r="BD31" s="535"/>
      <c r="BE31" s="535"/>
      <c r="BF31" s="535"/>
      <c r="BG31" s="535"/>
      <c r="BH31" s="535"/>
      <c r="BK31" s="535" t="s">
        <v>3</v>
      </c>
      <c r="BL31" s="535"/>
      <c r="BM31" s="535"/>
      <c r="BN31" s="535"/>
      <c r="BO31" s="535"/>
      <c r="BP31" s="535"/>
      <c r="BQ31" s="535"/>
      <c r="BR31" s="535"/>
      <c r="BS31" s="535"/>
      <c r="BT31" s="535"/>
      <c r="BU31" s="535"/>
      <c r="BV31" s="535"/>
      <c r="BW31" s="535"/>
      <c r="BX31" s="535"/>
      <c r="BY31" s="535"/>
      <c r="BZ31" s="535"/>
      <c r="CA31" s="535"/>
      <c r="CB31" s="535"/>
      <c r="CC31" s="535"/>
      <c r="CD31" s="535"/>
      <c r="CE31" s="535"/>
      <c r="CF31" s="535"/>
      <c r="CG31" s="535"/>
    </row>
    <row r="32" spans="1:123">
      <c r="Z32" s="545" t="s">
        <v>94</v>
      </c>
      <c r="AA32" s="545"/>
      <c r="AB32" s="545"/>
      <c r="AC32" s="545"/>
      <c r="AD32" s="545"/>
      <c r="AE32" s="545"/>
      <c r="AF32" s="545"/>
      <c r="AG32" s="545"/>
      <c r="AH32" s="545"/>
      <c r="AI32" s="545"/>
      <c r="AJ32" s="545"/>
      <c r="AK32" s="545"/>
      <c r="AL32" s="545"/>
      <c r="AM32" s="545"/>
      <c r="AN32" s="545"/>
      <c r="AO32" s="545"/>
      <c r="AP32" s="545"/>
      <c r="AQ32" s="545"/>
      <c r="AR32" s="545"/>
      <c r="AS32" s="545"/>
      <c r="AT32" s="545"/>
      <c r="AU32" s="545"/>
      <c r="AV32" s="545"/>
      <c r="AY32" s="545" t="s">
        <v>4</v>
      </c>
      <c r="AZ32" s="545"/>
      <c r="BA32" s="545"/>
      <c r="BB32" s="545"/>
      <c r="BC32" s="545"/>
      <c r="BD32" s="545"/>
      <c r="BE32" s="545"/>
      <c r="BF32" s="545"/>
      <c r="BG32" s="545"/>
      <c r="BH32" s="545"/>
      <c r="BK32" s="545" t="s">
        <v>95</v>
      </c>
      <c r="BL32" s="545"/>
      <c r="BM32" s="545"/>
      <c r="BN32" s="545"/>
      <c r="BO32" s="545"/>
      <c r="BP32" s="545"/>
      <c r="BQ32" s="545"/>
      <c r="BR32" s="545"/>
      <c r="BS32" s="545"/>
      <c r="BT32" s="545"/>
      <c r="BU32" s="545"/>
      <c r="BV32" s="545"/>
      <c r="BW32" s="545"/>
      <c r="BX32" s="545"/>
      <c r="BY32" s="545"/>
      <c r="BZ32" s="545"/>
      <c r="CA32" s="545"/>
      <c r="CB32" s="545"/>
      <c r="CC32" s="545"/>
      <c r="CD32" s="545"/>
      <c r="CE32" s="545"/>
      <c r="CF32" s="545"/>
      <c r="CG32" s="545"/>
    </row>
    <row r="33" spans="1:110" ht="9.75" customHeight="1"/>
    <row r="34" spans="1:110">
      <c r="A34" s="7" t="s">
        <v>96</v>
      </c>
      <c r="Z34" s="535" t="s">
        <v>97</v>
      </c>
      <c r="AA34" s="535"/>
      <c r="AB34" s="535"/>
      <c r="AC34" s="535"/>
      <c r="AD34" s="535"/>
      <c r="AE34" s="535"/>
      <c r="AF34" s="535"/>
      <c r="AG34" s="535"/>
      <c r="AH34" s="535"/>
      <c r="AI34" s="535"/>
      <c r="AJ34" s="535"/>
      <c r="AK34" s="535"/>
      <c r="AL34" s="535"/>
      <c r="AM34" s="535"/>
      <c r="AN34" s="535"/>
      <c r="AO34" s="535"/>
      <c r="AP34" s="535"/>
      <c r="AQ34" s="535"/>
      <c r="AR34" s="535"/>
      <c r="AS34" s="535"/>
      <c r="AT34" s="535"/>
      <c r="AU34" s="535"/>
      <c r="AV34" s="535"/>
      <c r="AY34" s="535"/>
      <c r="AZ34" s="535"/>
      <c r="BA34" s="535"/>
      <c r="BB34" s="535"/>
      <c r="BC34" s="535"/>
      <c r="BD34" s="535"/>
      <c r="BE34" s="535"/>
      <c r="BF34" s="535"/>
      <c r="BG34" s="535"/>
      <c r="BH34" s="535"/>
      <c r="BK34" s="535" t="s">
        <v>98</v>
      </c>
      <c r="BL34" s="535"/>
      <c r="BM34" s="535"/>
      <c r="BN34" s="535"/>
      <c r="BO34" s="535"/>
      <c r="BP34" s="535"/>
      <c r="BQ34" s="535"/>
      <c r="BR34" s="535"/>
      <c r="BS34" s="535"/>
      <c r="BT34" s="535"/>
      <c r="BU34" s="535"/>
      <c r="BV34" s="535"/>
      <c r="BW34" s="535"/>
      <c r="BX34" s="535"/>
      <c r="BY34" s="535"/>
      <c r="BZ34" s="535"/>
      <c r="CA34" s="535"/>
      <c r="CB34" s="535"/>
      <c r="CC34" s="535"/>
      <c r="CD34" s="535"/>
      <c r="CE34" s="535"/>
      <c r="CF34" s="535"/>
      <c r="CG34" s="535"/>
      <c r="CW34" s="546" t="s">
        <v>99</v>
      </c>
      <c r="CX34" s="546"/>
      <c r="CY34" s="546"/>
      <c r="CZ34" s="546"/>
      <c r="DA34" s="546"/>
      <c r="DB34" s="546"/>
      <c r="DC34" s="546"/>
      <c r="DD34" s="546"/>
      <c r="DE34" s="546"/>
      <c r="DF34" s="546"/>
    </row>
    <row r="35" spans="1:110">
      <c r="Z35" s="545" t="s">
        <v>94</v>
      </c>
      <c r="AA35" s="545"/>
      <c r="AB35" s="545"/>
      <c r="AC35" s="545"/>
      <c r="AD35" s="545"/>
      <c r="AE35" s="545"/>
      <c r="AF35" s="545"/>
      <c r="AG35" s="545"/>
      <c r="AH35" s="545"/>
      <c r="AI35" s="545"/>
      <c r="AJ35" s="545"/>
      <c r="AK35" s="545"/>
      <c r="AL35" s="545"/>
      <c r="AM35" s="545"/>
      <c r="AN35" s="545"/>
      <c r="AO35" s="545"/>
      <c r="AP35" s="545"/>
      <c r="AQ35" s="545"/>
      <c r="AR35" s="545"/>
      <c r="AS35" s="545"/>
      <c r="AT35" s="545"/>
      <c r="AU35" s="545"/>
      <c r="AV35" s="545"/>
      <c r="AY35" s="545" t="s">
        <v>4</v>
      </c>
      <c r="AZ35" s="545"/>
      <c r="BA35" s="545"/>
      <c r="BB35" s="545"/>
      <c r="BC35" s="545"/>
      <c r="BD35" s="545"/>
      <c r="BE35" s="545"/>
      <c r="BF35" s="545"/>
      <c r="BG35" s="545"/>
      <c r="BH35" s="545"/>
      <c r="BK35" s="545" t="s">
        <v>95</v>
      </c>
      <c r="BL35" s="545"/>
      <c r="BM35" s="545"/>
      <c r="BN35" s="545"/>
      <c r="BO35" s="545"/>
      <c r="BP35" s="545"/>
      <c r="BQ35" s="545"/>
      <c r="BR35" s="545"/>
      <c r="BS35" s="545"/>
      <c r="BT35" s="545"/>
      <c r="BU35" s="545"/>
      <c r="BV35" s="545"/>
      <c r="BW35" s="545"/>
      <c r="BX35" s="545"/>
      <c r="BY35" s="545"/>
      <c r="BZ35" s="545"/>
      <c r="CA35" s="545"/>
      <c r="CB35" s="545"/>
      <c r="CC35" s="545"/>
      <c r="CD35" s="545"/>
      <c r="CE35" s="545"/>
      <c r="CF35" s="545"/>
      <c r="CG35" s="545"/>
      <c r="CW35" s="545" t="s">
        <v>100</v>
      </c>
      <c r="CX35" s="545"/>
      <c r="CY35" s="545"/>
      <c r="CZ35" s="545"/>
      <c r="DA35" s="545"/>
      <c r="DB35" s="545"/>
      <c r="DC35" s="545"/>
      <c r="DD35" s="545"/>
      <c r="DE35" s="545"/>
      <c r="DF35" s="545"/>
    </row>
    <row r="36" spans="1:110">
      <c r="B36" s="8" t="s">
        <v>6</v>
      </c>
      <c r="C36" s="546" t="s">
        <v>603</v>
      </c>
      <c r="D36" s="546"/>
      <c r="E36" s="546"/>
      <c r="F36" s="547" t="s">
        <v>7</v>
      </c>
      <c r="G36" s="547"/>
      <c r="H36" s="535" t="s">
        <v>598</v>
      </c>
      <c r="I36" s="535"/>
      <c r="J36" s="535"/>
      <c r="K36" s="535"/>
      <c r="L36" s="535"/>
      <c r="M36" s="535"/>
      <c r="N36" s="535"/>
      <c r="O36" s="535"/>
      <c r="P36" s="535"/>
      <c r="Q36" s="535"/>
      <c r="R36" s="535"/>
      <c r="S36" s="535"/>
      <c r="T36" s="535"/>
      <c r="U36" s="548">
        <v>20</v>
      </c>
      <c r="V36" s="548"/>
      <c r="W36" s="548"/>
      <c r="X36" s="549" t="s">
        <v>9</v>
      </c>
      <c r="Y36" s="549"/>
      <c r="Z36" s="549"/>
      <c r="AA36" s="7" t="s">
        <v>8</v>
      </c>
    </row>
    <row r="37" spans="1:110" ht="9.75" customHeight="1"/>
    <row r="38" spans="1:110">
      <c r="A38" s="7" t="s">
        <v>101</v>
      </c>
    </row>
    <row r="39" spans="1:110">
      <c r="A39" s="535" t="s">
        <v>102</v>
      </c>
      <c r="B39" s="535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535"/>
      <c r="N39" s="535"/>
      <c r="O39" s="535"/>
      <c r="P39" s="535"/>
      <c r="Q39" s="535"/>
      <c r="R39" s="535"/>
      <c r="S39" s="535"/>
      <c r="T39" s="535"/>
      <c r="U39" s="535"/>
      <c r="V39" s="535"/>
      <c r="W39" s="535"/>
      <c r="X39" s="535"/>
      <c r="Y39" s="535"/>
      <c r="Z39" s="535"/>
      <c r="AA39" s="535"/>
      <c r="AB39" s="535"/>
      <c r="AC39" s="535"/>
      <c r="AD39" s="535"/>
      <c r="AE39" s="535"/>
      <c r="AF39" s="535"/>
      <c r="AG39" s="535"/>
      <c r="AH39" s="535"/>
      <c r="AI39" s="535"/>
      <c r="AJ39" s="535"/>
      <c r="AK39" s="535"/>
      <c r="AL39" s="535"/>
      <c r="AM39" s="535"/>
      <c r="AN39" s="535"/>
      <c r="AO39" s="535"/>
      <c r="AP39" s="535"/>
      <c r="AQ39" s="535"/>
      <c r="AR39" s="535"/>
      <c r="AS39" s="535"/>
      <c r="AT39" s="535"/>
      <c r="AU39" s="535"/>
      <c r="AV39" s="535"/>
      <c r="AW39" s="535"/>
      <c r="AX39" s="535"/>
      <c r="AY39" s="535"/>
      <c r="AZ39" s="535"/>
      <c r="BA39" s="535"/>
      <c r="BB39" s="535"/>
      <c r="BC39" s="535"/>
      <c r="BD39" s="535"/>
      <c r="BE39" s="535"/>
      <c r="BF39" s="535"/>
      <c r="BG39" s="535"/>
    </row>
    <row r="40" spans="1:110">
      <c r="A40" s="545" t="s">
        <v>103</v>
      </c>
      <c r="B40" s="545"/>
      <c r="C40" s="545"/>
      <c r="D40" s="545"/>
      <c r="E40" s="545"/>
      <c r="F40" s="545"/>
      <c r="G40" s="545"/>
      <c r="H40" s="545"/>
      <c r="I40" s="545"/>
      <c r="J40" s="545"/>
      <c r="K40" s="545"/>
      <c r="L40" s="545"/>
      <c r="M40" s="545"/>
      <c r="N40" s="545"/>
      <c r="O40" s="545"/>
      <c r="P40" s="545"/>
      <c r="Q40" s="545"/>
      <c r="R40" s="545"/>
      <c r="S40" s="545"/>
      <c r="T40" s="545"/>
      <c r="U40" s="545"/>
      <c r="V40" s="545"/>
      <c r="W40" s="545"/>
      <c r="X40" s="545"/>
      <c r="Y40" s="545"/>
      <c r="Z40" s="545"/>
      <c r="AA40" s="545"/>
      <c r="AB40" s="545"/>
      <c r="AC40" s="545"/>
      <c r="AD40" s="545"/>
      <c r="AE40" s="545"/>
      <c r="AF40" s="545"/>
      <c r="AG40" s="545"/>
      <c r="AH40" s="545"/>
      <c r="AI40" s="545"/>
      <c r="AJ40" s="545"/>
      <c r="AK40" s="545"/>
      <c r="AL40" s="545"/>
      <c r="AM40" s="545"/>
      <c r="AN40" s="545"/>
      <c r="AO40" s="545"/>
      <c r="AP40" s="545"/>
      <c r="AQ40" s="545"/>
      <c r="AR40" s="545"/>
      <c r="AS40" s="545"/>
      <c r="AT40" s="545"/>
      <c r="AU40" s="545"/>
      <c r="AV40" s="545"/>
      <c r="AW40" s="545"/>
      <c r="AX40" s="545"/>
      <c r="AY40" s="545"/>
      <c r="AZ40" s="545"/>
      <c r="BA40" s="545"/>
      <c r="BB40" s="545"/>
      <c r="BC40" s="545"/>
      <c r="BD40" s="545"/>
      <c r="BE40" s="545"/>
      <c r="BF40" s="545"/>
      <c r="BG40" s="545"/>
    </row>
    <row r="41" spans="1:110">
      <c r="A41" s="535" t="s">
        <v>25</v>
      </c>
      <c r="B41" s="535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535"/>
      <c r="N41" s="535"/>
      <c r="O41" s="535"/>
      <c r="P41" s="535"/>
      <c r="Q41" s="535"/>
      <c r="R41" s="535"/>
      <c r="S41" s="535"/>
      <c r="T41" s="535"/>
      <c r="U41" s="535"/>
      <c r="V41" s="535"/>
      <c r="W41" s="535"/>
      <c r="X41" s="535"/>
      <c r="Y41" s="535"/>
      <c r="Z41" s="535"/>
      <c r="AA41" s="535"/>
      <c r="AB41" s="535"/>
      <c r="AC41" s="535"/>
      <c r="AD41" s="535"/>
      <c r="AE41" s="535"/>
      <c r="AF41" s="535"/>
      <c r="AG41" s="535"/>
      <c r="AH41" s="535"/>
      <c r="AI41" s="535"/>
      <c r="AJ41" s="535"/>
      <c r="AK41" s="535"/>
      <c r="AL41" s="535"/>
      <c r="AM41" s="535"/>
      <c r="AN41" s="535"/>
      <c r="AO41" s="535"/>
      <c r="AP41" s="535"/>
      <c r="AQ41" s="535"/>
      <c r="AR41" s="535"/>
      <c r="AS41" s="535"/>
      <c r="AT41" s="535"/>
      <c r="AU41" s="535"/>
      <c r="AV41" s="535"/>
      <c r="AW41" s="535"/>
      <c r="AX41" s="535"/>
      <c r="AY41" s="535"/>
      <c r="AZ41" s="535"/>
      <c r="BA41" s="535"/>
      <c r="BB41" s="535"/>
      <c r="BC41" s="535"/>
      <c r="BD41" s="535"/>
      <c r="BE41" s="535"/>
      <c r="BF41" s="535"/>
      <c r="BG41" s="535"/>
    </row>
    <row r="42" spans="1:110">
      <c r="A42" s="545" t="s">
        <v>104</v>
      </c>
      <c r="B42" s="545"/>
      <c r="C42" s="545"/>
      <c r="D42" s="545"/>
      <c r="E42" s="545"/>
      <c r="F42" s="545"/>
      <c r="G42" s="545"/>
      <c r="H42" s="545"/>
      <c r="I42" s="545"/>
      <c r="J42" s="545"/>
      <c r="K42" s="545"/>
      <c r="L42" s="545"/>
      <c r="M42" s="545"/>
      <c r="N42" s="545"/>
      <c r="O42" s="545"/>
      <c r="P42" s="545"/>
      <c r="Q42" s="545"/>
      <c r="R42" s="545"/>
      <c r="S42" s="545"/>
      <c r="T42" s="545"/>
      <c r="U42" s="545"/>
      <c r="V42" s="545"/>
      <c r="W42" s="545"/>
      <c r="X42" s="545"/>
      <c r="Y42" s="545"/>
      <c r="Z42" s="545"/>
      <c r="AA42" s="545"/>
      <c r="AB42" s="545"/>
      <c r="AC42" s="545"/>
      <c r="AD42" s="545"/>
      <c r="AE42" s="545"/>
      <c r="AF42" s="545"/>
      <c r="AG42" s="545"/>
      <c r="AH42" s="545"/>
      <c r="AI42" s="545"/>
      <c r="AJ42" s="545"/>
      <c r="AK42" s="545"/>
      <c r="AL42" s="545"/>
      <c r="AM42" s="545"/>
      <c r="AN42" s="545"/>
      <c r="AO42" s="545"/>
      <c r="AP42" s="545"/>
      <c r="AQ42" s="545"/>
      <c r="AR42" s="545"/>
      <c r="AS42" s="545"/>
      <c r="AT42" s="545"/>
      <c r="AU42" s="545"/>
      <c r="AV42" s="545"/>
      <c r="AW42" s="545"/>
      <c r="AX42" s="545"/>
      <c r="AY42" s="545"/>
      <c r="AZ42" s="545"/>
      <c r="BA42" s="545"/>
      <c r="BB42" s="545"/>
      <c r="BC42" s="545"/>
      <c r="BD42" s="545"/>
      <c r="BE42" s="545"/>
      <c r="BF42" s="545"/>
      <c r="BG42" s="545"/>
    </row>
    <row r="43" spans="1:110">
      <c r="A43" s="535"/>
      <c r="B43" s="535"/>
      <c r="C43" s="535"/>
      <c r="D43" s="535"/>
      <c r="E43" s="535"/>
      <c r="F43" s="535"/>
      <c r="G43" s="535"/>
      <c r="H43" s="535"/>
      <c r="I43" s="535"/>
      <c r="J43" s="535"/>
      <c r="K43" s="535"/>
      <c r="L43" s="535"/>
      <c r="M43" s="535"/>
      <c r="N43" s="535"/>
      <c r="O43" s="535"/>
      <c r="P43" s="535"/>
      <c r="Q43" s="535"/>
      <c r="R43" s="535"/>
      <c r="U43" s="535" t="s">
        <v>105</v>
      </c>
      <c r="V43" s="535"/>
      <c r="W43" s="535"/>
      <c r="X43" s="535"/>
      <c r="Y43" s="535"/>
      <c r="Z43" s="535"/>
      <c r="AA43" s="535"/>
      <c r="AB43" s="535"/>
      <c r="AC43" s="535"/>
      <c r="AD43" s="535"/>
      <c r="AE43" s="535"/>
      <c r="AF43" s="535"/>
      <c r="AG43" s="535"/>
      <c r="AH43" s="535"/>
      <c r="AI43" s="535"/>
      <c r="AJ43" s="535"/>
      <c r="AK43" s="535"/>
      <c r="AL43" s="535"/>
      <c r="AM43" s="535"/>
      <c r="AN43" s="535"/>
      <c r="AO43" s="535"/>
      <c r="AP43" s="535"/>
      <c r="AQ43" s="535"/>
      <c r="AR43" s="535"/>
      <c r="AS43" s="535"/>
      <c r="AT43" s="535"/>
      <c r="AU43" s="535"/>
      <c r="AV43" s="535"/>
      <c r="AW43" s="535"/>
      <c r="AX43" s="535"/>
      <c r="AY43" s="535"/>
      <c r="AZ43" s="535"/>
      <c r="BA43" s="535"/>
      <c r="BB43" s="535"/>
      <c r="BC43" s="535"/>
      <c r="BD43" s="535"/>
      <c r="BE43" s="535"/>
      <c r="BF43" s="535"/>
      <c r="BG43" s="535"/>
    </row>
    <row r="44" spans="1:110">
      <c r="A44" s="518" t="s">
        <v>4</v>
      </c>
      <c r="B44" s="518"/>
      <c r="C44" s="518"/>
      <c r="D44" s="518"/>
      <c r="E44" s="518"/>
      <c r="F44" s="518"/>
      <c r="G44" s="518"/>
      <c r="H44" s="518"/>
      <c r="I44" s="518"/>
      <c r="J44" s="518"/>
      <c r="K44" s="518"/>
      <c r="L44" s="518"/>
      <c r="M44" s="518"/>
      <c r="N44" s="518"/>
      <c r="O44" s="518"/>
      <c r="P44" s="518"/>
      <c r="Q44" s="518"/>
      <c r="R44" s="518"/>
      <c r="U44" s="518" t="s">
        <v>5</v>
      </c>
      <c r="V44" s="518"/>
      <c r="W44" s="518"/>
      <c r="X44" s="518"/>
      <c r="Y44" s="518"/>
      <c r="Z44" s="518"/>
      <c r="AA44" s="518"/>
      <c r="AB44" s="518"/>
      <c r="AC44" s="518"/>
      <c r="AD44" s="518"/>
      <c r="AE44" s="518"/>
      <c r="AF44" s="518"/>
      <c r="AG44" s="518"/>
      <c r="AH44" s="518"/>
      <c r="AI44" s="518"/>
      <c r="AJ44" s="518"/>
      <c r="AK44" s="518"/>
      <c r="AL44" s="518"/>
      <c r="AM44" s="518"/>
      <c r="AN44" s="518"/>
      <c r="AO44" s="518"/>
      <c r="AP44" s="518"/>
      <c r="AQ44" s="518"/>
      <c r="AR44" s="518"/>
      <c r="AS44" s="518"/>
      <c r="AT44" s="518"/>
      <c r="AU44" s="518"/>
      <c r="AV44" s="518"/>
      <c r="AW44" s="518"/>
      <c r="AX44" s="518"/>
      <c r="AY44" s="518"/>
      <c r="AZ44" s="518"/>
      <c r="BA44" s="518"/>
      <c r="BB44" s="518"/>
      <c r="BC44" s="518"/>
      <c r="BD44" s="518"/>
      <c r="BE44" s="518"/>
      <c r="BF44" s="518"/>
      <c r="BG44" s="518"/>
    </row>
    <row r="45" spans="1:110" ht="11.25" customHeight="1">
      <c r="B45" s="8" t="s">
        <v>6</v>
      </c>
      <c r="C45" s="546" t="s">
        <v>603</v>
      </c>
      <c r="D45" s="546"/>
      <c r="E45" s="546"/>
      <c r="F45" s="547" t="s">
        <v>7</v>
      </c>
      <c r="G45" s="547"/>
      <c r="H45" s="535" t="s">
        <v>598</v>
      </c>
      <c r="I45" s="535"/>
      <c r="J45" s="535"/>
      <c r="K45" s="535"/>
      <c r="L45" s="535"/>
      <c r="M45" s="535"/>
      <c r="N45" s="535"/>
      <c r="O45" s="535"/>
      <c r="P45" s="535"/>
      <c r="Q45" s="535"/>
      <c r="R45" s="535"/>
      <c r="S45" s="535"/>
      <c r="T45" s="535"/>
      <c r="U45" s="548">
        <v>20</v>
      </c>
      <c r="V45" s="548"/>
      <c r="W45" s="548"/>
      <c r="X45" s="549" t="s">
        <v>9</v>
      </c>
      <c r="Y45" s="549"/>
      <c r="Z45" s="549"/>
      <c r="AA45" s="7" t="s">
        <v>8</v>
      </c>
    </row>
  </sheetData>
  <mergeCells count="302">
    <mergeCell ref="A44:R44"/>
    <mergeCell ref="U44:BG44"/>
    <mergeCell ref="C45:E45"/>
    <mergeCell ref="F45:G45"/>
    <mergeCell ref="H45:T45"/>
    <mergeCell ref="U45:W45"/>
    <mergeCell ref="X45:Z45"/>
    <mergeCell ref="A39:BG39"/>
    <mergeCell ref="A40:BG40"/>
    <mergeCell ref="A41:BG41"/>
    <mergeCell ref="A42:BG42"/>
    <mergeCell ref="A43:R43"/>
    <mergeCell ref="U43:BG43"/>
    <mergeCell ref="CW34:DF34"/>
    <mergeCell ref="Z35:AV35"/>
    <mergeCell ref="AY35:BH35"/>
    <mergeCell ref="BK35:CG35"/>
    <mergeCell ref="CW35:DF35"/>
    <mergeCell ref="C36:E36"/>
    <mergeCell ref="F36:G36"/>
    <mergeCell ref="H36:T36"/>
    <mergeCell ref="U36:W36"/>
    <mergeCell ref="X36:Z36"/>
    <mergeCell ref="Z32:AV32"/>
    <mergeCell ref="AY32:BH32"/>
    <mergeCell ref="BK32:CG32"/>
    <mergeCell ref="Z34:AV34"/>
    <mergeCell ref="AY34:BH34"/>
    <mergeCell ref="BK34:CG34"/>
    <mergeCell ref="A28:AF28"/>
    <mergeCell ref="AG28:AV28"/>
    <mergeCell ref="AW28:BU28"/>
    <mergeCell ref="BV28:CT28"/>
    <mergeCell ref="CU28:DS28"/>
    <mergeCell ref="Z31:AV31"/>
    <mergeCell ref="AY31:BH31"/>
    <mergeCell ref="BK31:CG31"/>
    <mergeCell ref="A26:AF26"/>
    <mergeCell ref="AG26:AV26"/>
    <mergeCell ref="AW26:BU26"/>
    <mergeCell ref="BV26:CT26"/>
    <mergeCell ref="CU26:DS26"/>
    <mergeCell ref="A27:AF27"/>
    <mergeCell ref="AG27:AV27"/>
    <mergeCell ref="AW27:BU27"/>
    <mergeCell ref="BV27:CT27"/>
    <mergeCell ref="CU27:DS27"/>
    <mergeCell ref="CV23:DD23"/>
    <mergeCell ref="DE23:DL23"/>
    <mergeCell ref="DM23:DS23"/>
    <mergeCell ref="A24:DS24"/>
    <mergeCell ref="A25:AV25"/>
    <mergeCell ref="BI25:BK25"/>
    <mergeCell ref="CH25:CJ25"/>
    <mergeCell ref="DG25:DI25"/>
    <mergeCell ref="CV22:DD22"/>
    <mergeCell ref="DE22:DL22"/>
    <mergeCell ref="DM22:DS22"/>
    <mergeCell ref="A23:AY23"/>
    <mergeCell ref="AZ23:BH23"/>
    <mergeCell ref="BI23:BP23"/>
    <mergeCell ref="BQ23:BW23"/>
    <mergeCell ref="BX23:CF23"/>
    <mergeCell ref="CG23:CN23"/>
    <mergeCell ref="CO23:CU23"/>
    <mergeCell ref="AZ22:BH22"/>
    <mergeCell ref="BI22:BP22"/>
    <mergeCell ref="BQ22:BW22"/>
    <mergeCell ref="BX22:CF22"/>
    <mergeCell ref="CG22:CN22"/>
    <mergeCell ref="CO22:CU22"/>
    <mergeCell ref="A22:S22"/>
    <mergeCell ref="T22:Y22"/>
    <mergeCell ref="Z22:AE22"/>
    <mergeCell ref="AF22:AK22"/>
    <mergeCell ref="AL22:AQ22"/>
    <mergeCell ref="AR22:AY22"/>
    <mergeCell ref="AR21:AY21"/>
    <mergeCell ref="AZ21:BH21"/>
    <mergeCell ref="BI21:BP21"/>
    <mergeCell ref="DM20:DS20"/>
    <mergeCell ref="A21:N21"/>
    <mergeCell ref="O21:S21"/>
    <mergeCell ref="T21:Y21"/>
    <mergeCell ref="Z21:AE21"/>
    <mergeCell ref="AF21:AK21"/>
    <mergeCell ref="AL21:AQ21"/>
    <mergeCell ref="AR20:AY20"/>
    <mergeCell ref="AZ20:BH20"/>
    <mergeCell ref="BI20:BP20"/>
    <mergeCell ref="BQ20:BW20"/>
    <mergeCell ref="BX20:CF20"/>
    <mergeCell ref="CG20:CN20"/>
    <mergeCell ref="CO21:CU21"/>
    <mergeCell ref="CV21:DD21"/>
    <mergeCell ref="DE21:DL21"/>
    <mergeCell ref="DM21:DS21"/>
    <mergeCell ref="BQ21:BW21"/>
    <mergeCell ref="BX21:CF21"/>
    <mergeCell ref="CG21:CN21"/>
    <mergeCell ref="A20:N20"/>
    <mergeCell ref="O20:S20"/>
    <mergeCell ref="T20:Y20"/>
    <mergeCell ref="Z20:AE20"/>
    <mergeCell ref="AF20:AK20"/>
    <mergeCell ref="AL20:AQ20"/>
    <mergeCell ref="AR19:AY19"/>
    <mergeCell ref="AZ19:BH19"/>
    <mergeCell ref="BI19:BP19"/>
    <mergeCell ref="DE18:DL18"/>
    <mergeCell ref="CO20:CU20"/>
    <mergeCell ref="CV20:DD20"/>
    <mergeCell ref="DE20:DL20"/>
    <mergeCell ref="DM18:DS18"/>
    <mergeCell ref="A19:N19"/>
    <mergeCell ref="O19:S19"/>
    <mergeCell ref="T19:Y19"/>
    <mergeCell ref="Z19:AE19"/>
    <mergeCell ref="AF19:AK19"/>
    <mergeCell ref="AL19:AQ19"/>
    <mergeCell ref="AR18:AY18"/>
    <mergeCell ref="AZ18:BH18"/>
    <mergeCell ref="BI18:BP18"/>
    <mergeCell ref="BQ18:BW18"/>
    <mergeCell ref="BX18:CF18"/>
    <mergeCell ref="CG18:CN18"/>
    <mergeCell ref="CO19:CU19"/>
    <mergeCell ref="CV19:DD19"/>
    <mergeCell ref="DE19:DL19"/>
    <mergeCell ref="DM19:DS19"/>
    <mergeCell ref="BQ19:BW19"/>
    <mergeCell ref="BX19:CF19"/>
    <mergeCell ref="CG19:CN19"/>
    <mergeCell ref="CO17:CU17"/>
    <mergeCell ref="CV17:DD17"/>
    <mergeCell ref="DE17:DL17"/>
    <mergeCell ref="DM17:DS17"/>
    <mergeCell ref="A18:N18"/>
    <mergeCell ref="O18:S18"/>
    <mergeCell ref="T18:Y18"/>
    <mergeCell ref="Z18:AE18"/>
    <mergeCell ref="AF18:AK18"/>
    <mergeCell ref="AL18:AQ18"/>
    <mergeCell ref="AR17:AY17"/>
    <mergeCell ref="AZ17:BH17"/>
    <mergeCell ref="BI17:BP17"/>
    <mergeCell ref="BQ17:BW17"/>
    <mergeCell ref="BX17:CF17"/>
    <mergeCell ref="CG17:CN17"/>
    <mergeCell ref="A17:N17"/>
    <mergeCell ref="O17:S17"/>
    <mergeCell ref="T17:Y17"/>
    <mergeCell ref="Z17:AE17"/>
    <mergeCell ref="AF17:AK17"/>
    <mergeCell ref="AL17:AQ17"/>
    <mergeCell ref="CO18:CU18"/>
    <mergeCell ref="CV18:DD18"/>
    <mergeCell ref="A13:DS13"/>
    <mergeCell ref="A14:N14"/>
    <mergeCell ref="O14:S14"/>
    <mergeCell ref="T14:AQ14"/>
    <mergeCell ref="AR14:AY14"/>
    <mergeCell ref="AZ14:DS14"/>
    <mergeCell ref="DH15:DJ15"/>
    <mergeCell ref="A16:N16"/>
    <mergeCell ref="O16:S16"/>
    <mergeCell ref="T16:AQ16"/>
    <mergeCell ref="AR16:AY16"/>
    <mergeCell ref="AZ16:BW16"/>
    <mergeCell ref="BX16:CU16"/>
    <mergeCell ref="CV16:DS16"/>
    <mergeCell ref="A15:N15"/>
    <mergeCell ref="O15:S15"/>
    <mergeCell ref="T15:AQ15"/>
    <mergeCell ref="AR15:AY15"/>
    <mergeCell ref="BL15:BN15"/>
    <mergeCell ref="CJ15:CL15"/>
    <mergeCell ref="CV10:DD10"/>
    <mergeCell ref="DE10:DL10"/>
    <mergeCell ref="DM10:DS10"/>
    <mergeCell ref="A11:AY11"/>
    <mergeCell ref="AZ11:BH11"/>
    <mergeCell ref="BI11:BP11"/>
    <mergeCell ref="BQ11:BW11"/>
    <mergeCell ref="BX11:CF11"/>
    <mergeCell ref="CG11:CN11"/>
    <mergeCell ref="CO11:CU11"/>
    <mergeCell ref="AZ10:BH10"/>
    <mergeCell ref="BI10:BP10"/>
    <mergeCell ref="BQ10:BW10"/>
    <mergeCell ref="BX10:CF10"/>
    <mergeCell ref="CG10:CN10"/>
    <mergeCell ref="CO10:CU10"/>
    <mergeCell ref="CV11:DD11"/>
    <mergeCell ref="DE11:DL11"/>
    <mergeCell ref="DM11:DS11"/>
    <mergeCell ref="A10:S10"/>
    <mergeCell ref="T10:Y10"/>
    <mergeCell ref="Z10:AE10"/>
    <mergeCell ref="AF10:AK10"/>
    <mergeCell ref="AL10:AQ10"/>
    <mergeCell ref="AR10:AY10"/>
    <mergeCell ref="AR9:AY9"/>
    <mergeCell ref="AZ9:BH9"/>
    <mergeCell ref="BI9:BP9"/>
    <mergeCell ref="CO8:CU8"/>
    <mergeCell ref="CV8:DD8"/>
    <mergeCell ref="DE8:DL8"/>
    <mergeCell ref="DM8:DS8"/>
    <mergeCell ref="A9:N9"/>
    <mergeCell ref="O9:S9"/>
    <mergeCell ref="T9:Y9"/>
    <mergeCell ref="Z9:AE9"/>
    <mergeCell ref="AF9:AK9"/>
    <mergeCell ref="AL9:AQ9"/>
    <mergeCell ref="AR8:AY8"/>
    <mergeCell ref="AZ8:BH8"/>
    <mergeCell ref="BI8:BP8"/>
    <mergeCell ref="BQ8:BW8"/>
    <mergeCell ref="BX8:CF8"/>
    <mergeCell ref="CG8:CN8"/>
    <mergeCell ref="CO9:CU9"/>
    <mergeCell ref="CV9:DD9"/>
    <mergeCell ref="DE9:DL9"/>
    <mergeCell ref="DM9:DS9"/>
    <mergeCell ref="BQ9:BW9"/>
    <mergeCell ref="BX9:CF9"/>
    <mergeCell ref="CG9:CN9"/>
    <mergeCell ref="A8:N8"/>
    <mergeCell ref="O8:S8"/>
    <mergeCell ref="T8:Y8"/>
    <mergeCell ref="Z8:AE8"/>
    <mergeCell ref="AF8:AK8"/>
    <mergeCell ref="AL8:AQ8"/>
    <mergeCell ref="AR7:AY7"/>
    <mergeCell ref="AZ7:BH7"/>
    <mergeCell ref="BI7:BP7"/>
    <mergeCell ref="DE6:DL6"/>
    <mergeCell ref="DM6:DS6"/>
    <mergeCell ref="A7:N7"/>
    <mergeCell ref="O7:S7"/>
    <mergeCell ref="T7:Y7"/>
    <mergeCell ref="Z7:AE7"/>
    <mergeCell ref="AF7:AK7"/>
    <mergeCell ref="AL7:AQ7"/>
    <mergeCell ref="AR6:AY6"/>
    <mergeCell ref="AZ6:BH6"/>
    <mergeCell ref="BI6:BP6"/>
    <mergeCell ref="BQ6:BW6"/>
    <mergeCell ref="BX6:CF6"/>
    <mergeCell ref="CG6:CN6"/>
    <mergeCell ref="CO7:CU7"/>
    <mergeCell ref="CV7:DD7"/>
    <mergeCell ref="DE7:DL7"/>
    <mergeCell ref="DM7:DS7"/>
    <mergeCell ref="BQ7:BW7"/>
    <mergeCell ref="BX7:CF7"/>
    <mergeCell ref="CG7:CN7"/>
    <mergeCell ref="CO5:CU5"/>
    <mergeCell ref="CV5:DD5"/>
    <mergeCell ref="DE5:DL5"/>
    <mergeCell ref="DM5:DS5"/>
    <mergeCell ref="A6:N6"/>
    <mergeCell ref="O6:S6"/>
    <mergeCell ref="T6:Y6"/>
    <mergeCell ref="Z6:AE6"/>
    <mergeCell ref="AF6:AK6"/>
    <mergeCell ref="AL6:AQ6"/>
    <mergeCell ref="AR5:AY5"/>
    <mergeCell ref="AZ5:BH5"/>
    <mergeCell ref="BI5:BP5"/>
    <mergeCell ref="BQ5:BW5"/>
    <mergeCell ref="BX5:CF5"/>
    <mergeCell ref="CG5:CN5"/>
    <mergeCell ref="A5:N5"/>
    <mergeCell ref="O5:S5"/>
    <mergeCell ref="T5:Y5"/>
    <mergeCell ref="Z5:AE5"/>
    <mergeCell ref="AF5:AK5"/>
    <mergeCell ref="AL5:AQ5"/>
    <mergeCell ref="CO6:CU6"/>
    <mergeCell ref="CV6:DD6"/>
    <mergeCell ref="A1:DS1"/>
    <mergeCell ref="A2:N2"/>
    <mergeCell ref="O2:S2"/>
    <mergeCell ref="T2:AQ2"/>
    <mergeCell ref="AR2:AY2"/>
    <mergeCell ref="AZ2:DS2"/>
    <mergeCell ref="DH3:DJ3"/>
    <mergeCell ref="A4:N4"/>
    <mergeCell ref="O4:S4"/>
    <mergeCell ref="T4:AQ4"/>
    <mergeCell ref="AR4:AY4"/>
    <mergeCell ref="AZ4:BW4"/>
    <mergeCell ref="BX4:CU4"/>
    <mergeCell ref="CV4:DS4"/>
    <mergeCell ref="A3:N3"/>
    <mergeCell ref="O3:S3"/>
    <mergeCell ref="T3:AQ3"/>
    <mergeCell ref="AR3:AY3"/>
    <mergeCell ref="BL3:BN3"/>
    <mergeCell ref="CJ3:CL3"/>
  </mergeCells>
  <pageMargins left="0.39370078740157483" right="0" top="0.59055118110236227" bottom="0" header="0" footer="0"/>
  <pageSetup paperSize="9" scale="9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S85"/>
  <sheetViews>
    <sheetView view="pageBreakPreview" topLeftCell="A58" zoomScaleNormal="100" zoomScaleSheetLayoutView="100" workbookViewId="0">
      <selection activeCell="H22" sqref="H22"/>
    </sheetView>
  </sheetViews>
  <sheetFormatPr defaultRowHeight="12.75"/>
  <cols>
    <col min="1" max="1" width="3.5703125" style="13" customWidth="1"/>
    <col min="2" max="2" width="50" style="13" customWidth="1"/>
    <col min="3" max="3" width="9.7109375" style="13" customWidth="1"/>
    <col min="4" max="4" width="10" style="13" customWidth="1"/>
    <col min="5" max="5" width="11.7109375" style="13" customWidth="1"/>
    <col min="6" max="7" width="11.85546875" style="137" customWidth="1"/>
    <col min="8" max="8" width="15.140625" style="138" customWidth="1"/>
    <col min="9" max="9" width="9.42578125" style="12" bestFit="1" customWidth="1"/>
    <col min="10" max="10" width="10.85546875" style="12" bestFit="1" customWidth="1"/>
    <col min="11" max="11" width="11.42578125" style="372" customWidth="1"/>
    <col min="12" max="256" width="9.140625" style="13"/>
    <col min="257" max="257" width="3.5703125" style="13" customWidth="1"/>
    <col min="258" max="258" width="50" style="13" customWidth="1"/>
    <col min="259" max="259" width="9.7109375" style="13" customWidth="1"/>
    <col min="260" max="260" width="10" style="13" customWidth="1"/>
    <col min="261" max="261" width="11.7109375" style="13" customWidth="1"/>
    <col min="262" max="263" width="11.85546875" style="13" customWidth="1"/>
    <col min="264" max="264" width="15.140625" style="13" customWidth="1"/>
    <col min="265" max="265" width="9.42578125" style="13" bestFit="1" customWidth="1"/>
    <col min="266" max="266" width="10.85546875" style="13" bestFit="1" customWidth="1"/>
    <col min="267" max="512" width="9.140625" style="13"/>
    <col min="513" max="513" width="3.5703125" style="13" customWidth="1"/>
    <col min="514" max="514" width="50" style="13" customWidth="1"/>
    <col min="515" max="515" width="9.7109375" style="13" customWidth="1"/>
    <col min="516" max="516" width="10" style="13" customWidth="1"/>
    <col min="517" max="517" width="11.7109375" style="13" customWidth="1"/>
    <col min="518" max="519" width="11.85546875" style="13" customWidth="1"/>
    <col min="520" max="520" width="15.140625" style="13" customWidth="1"/>
    <col min="521" max="521" width="9.42578125" style="13" bestFit="1" customWidth="1"/>
    <col min="522" max="522" width="10.85546875" style="13" bestFit="1" customWidth="1"/>
    <col min="523" max="768" width="9.140625" style="13"/>
    <col min="769" max="769" width="3.5703125" style="13" customWidth="1"/>
    <col min="770" max="770" width="50" style="13" customWidth="1"/>
    <col min="771" max="771" width="9.7109375" style="13" customWidth="1"/>
    <col min="772" max="772" width="10" style="13" customWidth="1"/>
    <col min="773" max="773" width="11.7109375" style="13" customWidth="1"/>
    <col min="774" max="775" width="11.85546875" style="13" customWidth="1"/>
    <col min="776" max="776" width="15.140625" style="13" customWidth="1"/>
    <col min="777" max="777" width="9.42578125" style="13" bestFit="1" customWidth="1"/>
    <col min="778" max="778" width="10.85546875" style="13" bestFit="1" customWidth="1"/>
    <col min="779" max="1024" width="9.140625" style="13"/>
    <col min="1025" max="1025" width="3.5703125" style="13" customWidth="1"/>
    <col min="1026" max="1026" width="50" style="13" customWidth="1"/>
    <col min="1027" max="1027" width="9.7109375" style="13" customWidth="1"/>
    <col min="1028" max="1028" width="10" style="13" customWidth="1"/>
    <col min="1029" max="1029" width="11.7109375" style="13" customWidth="1"/>
    <col min="1030" max="1031" width="11.85546875" style="13" customWidth="1"/>
    <col min="1032" max="1032" width="15.140625" style="13" customWidth="1"/>
    <col min="1033" max="1033" width="9.42578125" style="13" bestFit="1" customWidth="1"/>
    <col min="1034" max="1034" width="10.85546875" style="13" bestFit="1" customWidth="1"/>
    <col min="1035" max="1280" width="9.140625" style="13"/>
    <col min="1281" max="1281" width="3.5703125" style="13" customWidth="1"/>
    <col min="1282" max="1282" width="50" style="13" customWidth="1"/>
    <col min="1283" max="1283" width="9.7109375" style="13" customWidth="1"/>
    <col min="1284" max="1284" width="10" style="13" customWidth="1"/>
    <col min="1285" max="1285" width="11.7109375" style="13" customWidth="1"/>
    <col min="1286" max="1287" width="11.85546875" style="13" customWidth="1"/>
    <col min="1288" max="1288" width="15.140625" style="13" customWidth="1"/>
    <col min="1289" max="1289" width="9.42578125" style="13" bestFit="1" customWidth="1"/>
    <col min="1290" max="1290" width="10.85546875" style="13" bestFit="1" customWidth="1"/>
    <col min="1291" max="1536" width="9.140625" style="13"/>
    <col min="1537" max="1537" width="3.5703125" style="13" customWidth="1"/>
    <col min="1538" max="1538" width="50" style="13" customWidth="1"/>
    <col min="1539" max="1539" width="9.7109375" style="13" customWidth="1"/>
    <col min="1540" max="1540" width="10" style="13" customWidth="1"/>
    <col min="1541" max="1541" width="11.7109375" style="13" customWidth="1"/>
    <col min="1542" max="1543" width="11.85546875" style="13" customWidth="1"/>
    <col min="1544" max="1544" width="15.140625" style="13" customWidth="1"/>
    <col min="1545" max="1545" width="9.42578125" style="13" bestFit="1" customWidth="1"/>
    <col min="1546" max="1546" width="10.85546875" style="13" bestFit="1" customWidth="1"/>
    <col min="1547" max="1792" width="9.140625" style="13"/>
    <col min="1793" max="1793" width="3.5703125" style="13" customWidth="1"/>
    <col min="1794" max="1794" width="50" style="13" customWidth="1"/>
    <col min="1795" max="1795" width="9.7109375" style="13" customWidth="1"/>
    <col min="1796" max="1796" width="10" style="13" customWidth="1"/>
    <col min="1797" max="1797" width="11.7109375" style="13" customWidth="1"/>
    <col min="1798" max="1799" width="11.85546875" style="13" customWidth="1"/>
    <col min="1800" max="1800" width="15.140625" style="13" customWidth="1"/>
    <col min="1801" max="1801" width="9.42578125" style="13" bestFit="1" customWidth="1"/>
    <col min="1802" max="1802" width="10.85546875" style="13" bestFit="1" customWidth="1"/>
    <col min="1803" max="2048" width="9.140625" style="13"/>
    <col min="2049" max="2049" width="3.5703125" style="13" customWidth="1"/>
    <col min="2050" max="2050" width="50" style="13" customWidth="1"/>
    <col min="2051" max="2051" width="9.7109375" style="13" customWidth="1"/>
    <col min="2052" max="2052" width="10" style="13" customWidth="1"/>
    <col min="2053" max="2053" width="11.7109375" style="13" customWidth="1"/>
    <col min="2054" max="2055" width="11.85546875" style="13" customWidth="1"/>
    <col min="2056" max="2056" width="15.140625" style="13" customWidth="1"/>
    <col min="2057" max="2057" width="9.42578125" style="13" bestFit="1" customWidth="1"/>
    <col min="2058" max="2058" width="10.85546875" style="13" bestFit="1" customWidth="1"/>
    <col min="2059" max="2304" width="9.140625" style="13"/>
    <col min="2305" max="2305" width="3.5703125" style="13" customWidth="1"/>
    <col min="2306" max="2306" width="50" style="13" customWidth="1"/>
    <col min="2307" max="2307" width="9.7109375" style="13" customWidth="1"/>
    <col min="2308" max="2308" width="10" style="13" customWidth="1"/>
    <col min="2309" max="2309" width="11.7109375" style="13" customWidth="1"/>
    <col min="2310" max="2311" width="11.85546875" style="13" customWidth="1"/>
    <col min="2312" max="2312" width="15.140625" style="13" customWidth="1"/>
    <col min="2313" max="2313" width="9.42578125" style="13" bestFit="1" customWidth="1"/>
    <col min="2314" max="2314" width="10.85546875" style="13" bestFit="1" customWidth="1"/>
    <col min="2315" max="2560" width="9.140625" style="13"/>
    <col min="2561" max="2561" width="3.5703125" style="13" customWidth="1"/>
    <col min="2562" max="2562" width="50" style="13" customWidth="1"/>
    <col min="2563" max="2563" width="9.7109375" style="13" customWidth="1"/>
    <col min="2564" max="2564" width="10" style="13" customWidth="1"/>
    <col min="2565" max="2565" width="11.7109375" style="13" customWidth="1"/>
    <col min="2566" max="2567" width="11.85546875" style="13" customWidth="1"/>
    <col min="2568" max="2568" width="15.140625" style="13" customWidth="1"/>
    <col min="2569" max="2569" width="9.42578125" style="13" bestFit="1" customWidth="1"/>
    <col min="2570" max="2570" width="10.85546875" style="13" bestFit="1" customWidth="1"/>
    <col min="2571" max="2816" width="9.140625" style="13"/>
    <col min="2817" max="2817" width="3.5703125" style="13" customWidth="1"/>
    <col min="2818" max="2818" width="50" style="13" customWidth="1"/>
    <col min="2819" max="2819" width="9.7109375" style="13" customWidth="1"/>
    <col min="2820" max="2820" width="10" style="13" customWidth="1"/>
    <col min="2821" max="2821" width="11.7109375" style="13" customWidth="1"/>
    <col min="2822" max="2823" width="11.85546875" style="13" customWidth="1"/>
    <col min="2824" max="2824" width="15.140625" style="13" customWidth="1"/>
    <col min="2825" max="2825" width="9.42578125" style="13" bestFit="1" customWidth="1"/>
    <col min="2826" max="2826" width="10.85546875" style="13" bestFit="1" customWidth="1"/>
    <col min="2827" max="3072" width="9.140625" style="13"/>
    <col min="3073" max="3073" width="3.5703125" style="13" customWidth="1"/>
    <col min="3074" max="3074" width="50" style="13" customWidth="1"/>
    <col min="3075" max="3075" width="9.7109375" style="13" customWidth="1"/>
    <col min="3076" max="3076" width="10" style="13" customWidth="1"/>
    <col min="3077" max="3077" width="11.7109375" style="13" customWidth="1"/>
    <col min="3078" max="3079" width="11.85546875" style="13" customWidth="1"/>
    <col min="3080" max="3080" width="15.140625" style="13" customWidth="1"/>
    <col min="3081" max="3081" width="9.42578125" style="13" bestFit="1" customWidth="1"/>
    <col min="3082" max="3082" width="10.85546875" style="13" bestFit="1" customWidth="1"/>
    <col min="3083" max="3328" width="9.140625" style="13"/>
    <col min="3329" max="3329" width="3.5703125" style="13" customWidth="1"/>
    <col min="3330" max="3330" width="50" style="13" customWidth="1"/>
    <col min="3331" max="3331" width="9.7109375" style="13" customWidth="1"/>
    <col min="3332" max="3332" width="10" style="13" customWidth="1"/>
    <col min="3333" max="3333" width="11.7109375" style="13" customWidth="1"/>
    <col min="3334" max="3335" width="11.85546875" style="13" customWidth="1"/>
    <col min="3336" max="3336" width="15.140625" style="13" customWidth="1"/>
    <col min="3337" max="3337" width="9.42578125" style="13" bestFit="1" customWidth="1"/>
    <col min="3338" max="3338" width="10.85546875" style="13" bestFit="1" customWidth="1"/>
    <col min="3339" max="3584" width="9.140625" style="13"/>
    <col min="3585" max="3585" width="3.5703125" style="13" customWidth="1"/>
    <col min="3586" max="3586" width="50" style="13" customWidth="1"/>
    <col min="3587" max="3587" width="9.7109375" style="13" customWidth="1"/>
    <col min="3588" max="3588" width="10" style="13" customWidth="1"/>
    <col min="3589" max="3589" width="11.7109375" style="13" customWidth="1"/>
    <col min="3590" max="3591" width="11.85546875" style="13" customWidth="1"/>
    <col min="3592" max="3592" width="15.140625" style="13" customWidth="1"/>
    <col min="3593" max="3593" width="9.42578125" style="13" bestFit="1" customWidth="1"/>
    <col min="3594" max="3594" width="10.85546875" style="13" bestFit="1" customWidth="1"/>
    <col min="3595" max="3840" width="9.140625" style="13"/>
    <col min="3841" max="3841" width="3.5703125" style="13" customWidth="1"/>
    <col min="3842" max="3842" width="50" style="13" customWidth="1"/>
    <col min="3843" max="3843" width="9.7109375" style="13" customWidth="1"/>
    <col min="3844" max="3844" width="10" style="13" customWidth="1"/>
    <col min="3845" max="3845" width="11.7109375" style="13" customWidth="1"/>
    <col min="3846" max="3847" width="11.85546875" style="13" customWidth="1"/>
    <col min="3848" max="3848" width="15.140625" style="13" customWidth="1"/>
    <col min="3849" max="3849" width="9.42578125" style="13" bestFit="1" customWidth="1"/>
    <col min="3850" max="3850" width="10.85546875" style="13" bestFit="1" customWidth="1"/>
    <col min="3851" max="4096" width="9.140625" style="13"/>
    <col min="4097" max="4097" width="3.5703125" style="13" customWidth="1"/>
    <col min="4098" max="4098" width="50" style="13" customWidth="1"/>
    <col min="4099" max="4099" width="9.7109375" style="13" customWidth="1"/>
    <col min="4100" max="4100" width="10" style="13" customWidth="1"/>
    <col min="4101" max="4101" width="11.7109375" style="13" customWidth="1"/>
    <col min="4102" max="4103" width="11.85546875" style="13" customWidth="1"/>
    <col min="4104" max="4104" width="15.140625" style="13" customWidth="1"/>
    <col min="4105" max="4105" width="9.42578125" style="13" bestFit="1" customWidth="1"/>
    <col min="4106" max="4106" width="10.85546875" style="13" bestFit="1" customWidth="1"/>
    <col min="4107" max="4352" width="9.140625" style="13"/>
    <col min="4353" max="4353" width="3.5703125" style="13" customWidth="1"/>
    <col min="4354" max="4354" width="50" style="13" customWidth="1"/>
    <col min="4355" max="4355" width="9.7109375" style="13" customWidth="1"/>
    <col min="4356" max="4356" width="10" style="13" customWidth="1"/>
    <col min="4357" max="4357" width="11.7109375" style="13" customWidth="1"/>
    <col min="4358" max="4359" width="11.85546875" style="13" customWidth="1"/>
    <col min="4360" max="4360" width="15.140625" style="13" customWidth="1"/>
    <col min="4361" max="4361" width="9.42578125" style="13" bestFit="1" customWidth="1"/>
    <col min="4362" max="4362" width="10.85546875" style="13" bestFit="1" customWidth="1"/>
    <col min="4363" max="4608" width="9.140625" style="13"/>
    <col min="4609" max="4609" width="3.5703125" style="13" customWidth="1"/>
    <col min="4610" max="4610" width="50" style="13" customWidth="1"/>
    <col min="4611" max="4611" width="9.7109375" style="13" customWidth="1"/>
    <col min="4612" max="4612" width="10" style="13" customWidth="1"/>
    <col min="4613" max="4613" width="11.7109375" style="13" customWidth="1"/>
    <col min="4614" max="4615" width="11.85546875" style="13" customWidth="1"/>
    <col min="4616" max="4616" width="15.140625" style="13" customWidth="1"/>
    <col min="4617" max="4617" width="9.42578125" style="13" bestFit="1" customWidth="1"/>
    <col min="4618" max="4618" width="10.85546875" style="13" bestFit="1" customWidth="1"/>
    <col min="4619" max="4864" width="9.140625" style="13"/>
    <col min="4865" max="4865" width="3.5703125" style="13" customWidth="1"/>
    <col min="4866" max="4866" width="50" style="13" customWidth="1"/>
    <col min="4867" max="4867" width="9.7109375" style="13" customWidth="1"/>
    <col min="4868" max="4868" width="10" style="13" customWidth="1"/>
    <col min="4869" max="4869" width="11.7109375" style="13" customWidth="1"/>
    <col min="4870" max="4871" width="11.85546875" style="13" customWidth="1"/>
    <col min="4872" max="4872" width="15.140625" style="13" customWidth="1"/>
    <col min="4873" max="4873" width="9.42578125" style="13" bestFit="1" customWidth="1"/>
    <col min="4874" max="4874" width="10.85546875" style="13" bestFit="1" customWidth="1"/>
    <col min="4875" max="5120" width="9.140625" style="13"/>
    <col min="5121" max="5121" width="3.5703125" style="13" customWidth="1"/>
    <col min="5122" max="5122" width="50" style="13" customWidth="1"/>
    <col min="5123" max="5123" width="9.7109375" style="13" customWidth="1"/>
    <col min="5124" max="5124" width="10" style="13" customWidth="1"/>
    <col min="5125" max="5125" width="11.7109375" style="13" customWidth="1"/>
    <col min="5126" max="5127" width="11.85546875" style="13" customWidth="1"/>
    <col min="5128" max="5128" width="15.140625" style="13" customWidth="1"/>
    <col min="5129" max="5129" width="9.42578125" style="13" bestFit="1" customWidth="1"/>
    <col min="5130" max="5130" width="10.85546875" style="13" bestFit="1" customWidth="1"/>
    <col min="5131" max="5376" width="9.140625" style="13"/>
    <col min="5377" max="5377" width="3.5703125" style="13" customWidth="1"/>
    <col min="5378" max="5378" width="50" style="13" customWidth="1"/>
    <col min="5379" max="5379" width="9.7109375" style="13" customWidth="1"/>
    <col min="5380" max="5380" width="10" style="13" customWidth="1"/>
    <col min="5381" max="5381" width="11.7109375" style="13" customWidth="1"/>
    <col min="5382" max="5383" width="11.85546875" style="13" customWidth="1"/>
    <col min="5384" max="5384" width="15.140625" style="13" customWidth="1"/>
    <col min="5385" max="5385" width="9.42578125" style="13" bestFit="1" customWidth="1"/>
    <col min="5386" max="5386" width="10.85546875" style="13" bestFit="1" customWidth="1"/>
    <col min="5387" max="5632" width="9.140625" style="13"/>
    <col min="5633" max="5633" width="3.5703125" style="13" customWidth="1"/>
    <col min="5634" max="5634" width="50" style="13" customWidth="1"/>
    <col min="5635" max="5635" width="9.7109375" style="13" customWidth="1"/>
    <col min="5636" max="5636" width="10" style="13" customWidth="1"/>
    <col min="5637" max="5637" width="11.7109375" style="13" customWidth="1"/>
    <col min="5638" max="5639" width="11.85546875" style="13" customWidth="1"/>
    <col min="5640" max="5640" width="15.140625" style="13" customWidth="1"/>
    <col min="5641" max="5641" width="9.42578125" style="13" bestFit="1" customWidth="1"/>
    <col min="5642" max="5642" width="10.85546875" style="13" bestFit="1" customWidth="1"/>
    <col min="5643" max="5888" width="9.140625" style="13"/>
    <col min="5889" max="5889" width="3.5703125" style="13" customWidth="1"/>
    <col min="5890" max="5890" width="50" style="13" customWidth="1"/>
    <col min="5891" max="5891" width="9.7109375" style="13" customWidth="1"/>
    <col min="5892" max="5892" width="10" style="13" customWidth="1"/>
    <col min="5893" max="5893" width="11.7109375" style="13" customWidth="1"/>
    <col min="5894" max="5895" width="11.85546875" style="13" customWidth="1"/>
    <col min="5896" max="5896" width="15.140625" style="13" customWidth="1"/>
    <col min="5897" max="5897" width="9.42578125" style="13" bestFit="1" customWidth="1"/>
    <col min="5898" max="5898" width="10.85546875" style="13" bestFit="1" customWidth="1"/>
    <col min="5899" max="6144" width="9.140625" style="13"/>
    <col min="6145" max="6145" width="3.5703125" style="13" customWidth="1"/>
    <col min="6146" max="6146" width="50" style="13" customWidth="1"/>
    <col min="6147" max="6147" width="9.7109375" style="13" customWidth="1"/>
    <col min="6148" max="6148" width="10" style="13" customWidth="1"/>
    <col min="6149" max="6149" width="11.7109375" style="13" customWidth="1"/>
    <col min="6150" max="6151" width="11.85546875" style="13" customWidth="1"/>
    <col min="6152" max="6152" width="15.140625" style="13" customWidth="1"/>
    <col min="6153" max="6153" width="9.42578125" style="13" bestFit="1" customWidth="1"/>
    <col min="6154" max="6154" width="10.85546875" style="13" bestFit="1" customWidth="1"/>
    <col min="6155" max="6400" width="9.140625" style="13"/>
    <col min="6401" max="6401" width="3.5703125" style="13" customWidth="1"/>
    <col min="6402" max="6402" width="50" style="13" customWidth="1"/>
    <col min="6403" max="6403" width="9.7109375" style="13" customWidth="1"/>
    <col min="6404" max="6404" width="10" style="13" customWidth="1"/>
    <col min="6405" max="6405" width="11.7109375" style="13" customWidth="1"/>
    <col min="6406" max="6407" width="11.85546875" style="13" customWidth="1"/>
    <col min="6408" max="6408" width="15.140625" style="13" customWidth="1"/>
    <col min="6409" max="6409" width="9.42578125" style="13" bestFit="1" customWidth="1"/>
    <col min="6410" max="6410" width="10.85546875" style="13" bestFit="1" customWidth="1"/>
    <col min="6411" max="6656" width="9.140625" style="13"/>
    <col min="6657" max="6657" width="3.5703125" style="13" customWidth="1"/>
    <col min="6658" max="6658" width="50" style="13" customWidth="1"/>
    <col min="6659" max="6659" width="9.7109375" style="13" customWidth="1"/>
    <col min="6660" max="6660" width="10" style="13" customWidth="1"/>
    <col min="6661" max="6661" width="11.7109375" style="13" customWidth="1"/>
    <col min="6662" max="6663" width="11.85546875" style="13" customWidth="1"/>
    <col min="6664" max="6664" width="15.140625" style="13" customWidth="1"/>
    <col min="6665" max="6665" width="9.42578125" style="13" bestFit="1" customWidth="1"/>
    <col min="6666" max="6666" width="10.85546875" style="13" bestFit="1" customWidth="1"/>
    <col min="6667" max="6912" width="9.140625" style="13"/>
    <col min="6913" max="6913" width="3.5703125" style="13" customWidth="1"/>
    <col min="6914" max="6914" width="50" style="13" customWidth="1"/>
    <col min="6915" max="6915" width="9.7109375" style="13" customWidth="1"/>
    <col min="6916" max="6916" width="10" style="13" customWidth="1"/>
    <col min="6917" max="6917" width="11.7109375" style="13" customWidth="1"/>
    <col min="6918" max="6919" width="11.85546875" style="13" customWidth="1"/>
    <col min="6920" max="6920" width="15.140625" style="13" customWidth="1"/>
    <col min="6921" max="6921" width="9.42578125" style="13" bestFit="1" customWidth="1"/>
    <col min="6922" max="6922" width="10.85546875" style="13" bestFit="1" customWidth="1"/>
    <col min="6923" max="7168" width="9.140625" style="13"/>
    <col min="7169" max="7169" width="3.5703125" style="13" customWidth="1"/>
    <col min="7170" max="7170" width="50" style="13" customWidth="1"/>
    <col min="7171" max="7171" width="9.7109375" style="13" customWidth="1"/>
    <col min="7172" max="7172" width="10" style="13" customWidth="1"/>
    <col min="7173" max="7173" width="11.7109375" style="13" customWidth="1"/>
    <col min="7174" max="7175" width="11.85546875" style="13" customWidth="1"/>
    <col min="7176" max="7176" width="15.140625" style="13" customWidth="1"/>
    <col min="7177" max="7177" width="9.42578125" style="13" bestFit="1" customWidth="1"/>
    <col min="7178" max="7178" width="10.85546875" style="13" bestFit="1" customWidth="1"/>
    <col min="7179" max="7424" width="9.140625" style="13"/>
    <col min="7425" max="7425" width="3.5703125" style="13" customWidth="1"/>
    <col min="7426" max="7426" width="50" style="13" customWidth="1"/>
    <col min="7427" max="7427" width="9.7109375" style="13" customWidth="1"/>
    <col min="7428" max="7428" width="10" style="13" customWidth="1"/>
    <col min="7429" max="7429" width="11.7109375" style="13" customWidth="1"/>
    <col min="7430" max="7431" width="11.85546875" style="13" customWidth="1"/>
    <col min="7432" max="7432" width="15.140625" style="13" customWidth="1"/>
    <col min="7433" max="7433" width="9.42578125" style="13" bestFit="1" customWidth="1"/>
    <col min="7434" max="7434" width="10.85546875" style="13" bestFit="1" customWidth="1"/>
    <col min="7435" max="7680" width="9.140625" style="13"/>
    <col min="7681" max="7681" width="3.5703125" style="13" customWidth="1"/>
    <col min="7682" max="7682" width="50" style="13" customWidth="1"/>
    <col min="7683" max="7683" width="9.7109375" style="13" customWidth="1"/>
    <col min="7684" max="7684" width="10" style="13" customWidth="1"/>
    <col min="7685" max="7685" width="11.7109375" style="13" customWidth="1"/>
    <col min="7686" max="7687" width="11.85546875" style="13" customWidth="1"/>
    <col min="7688" max="7688" width="15.140625" style="13" customWidth="1"/>
    <col min="7689" max="7689" width="9.42578125" style="13" bestFit="1" customWidth="1"/>
    <col min="7690" max="7690" width="10.85546875" style="13" bestFit="1" customWidth="1"/>
    <col min="7691" max="7936" width="9.140625" style="13"/>
    <col min="7937" max="7937" width="3.5703125" style="13" customWidth="1"/>
    <col min="7938" max="7938" width="50" style="13" customWidth="1"/>
    <col min="7939" max="7939" width="9.7109375" style="13" customWidth="1"/>
    <col min="7940" max="7940" width="10" style="13" customWidth="1"/>
    <col min="7941" max="7941" width="11.7109375" style="13" customWidth="1"/>
    <col min="7942" max="7943" width="11.85546875" style="13" customWidth="1"/>
    <col min="7944" max="7944" width="15.140625" style="13" customWidth="1"/>
    <col min="7945" max="7945" width="9.42578125" style="13" bestFit="1" customWidth="1"/>
    <col min="7946" max="7946" width="10.85546875" style="13" bestFit="1" customWidth="1"/>
    <col min="7947" max="8192" width="9.140625" style="13"/>
    <col min="8193" max="8193" width="3.5703125" style="13" customWidth="1"/>
    <col min="8194" max="8194" width="50" style="13" customWidth="1"/>
    <col min="8195" max="8195" width="9.7109375" style="13" customWidth="1"/>
    <col min="8196" max="8196" width="10" style="13" customWidth="1"/>
    <col min="8197" max="8197" width="11.7109375" style="13" customWidth="1"/>
    <col min="8198" max="8199" width="11.85546875" style="13" customWidth="1"/>
    <col min="8200" max="8200" width="15.140625" style="13" customWidth="1"/>
    <col min="8201" max="8201" width="9.42578125" style="13" bestFit="1" customWidth="1"/>
    <col min="8202" max="8202" width="10.85546875" style="13" bestFit="1" customWidth="1"/>
    <col min="8203" max="8448" width="9.140625" style="13"/>
    <col min="8449" max="8449" width="3.5703125" style="13" customWidth="1"/>
    <col min="8450" max="8450" width="50" style="13" customWidth="1"/>
    <col min="8451" max="8451" width="9.7109375" style="13" customWidth="1"/>
    <col min="8452" max="8452" width="10" style="13" customWidth="1"/>
    <col min="8453" max="8453" width="11.7109375" style="13" customWidth="1"/>
    <col min="8454" max="8455" width="11.85546875" style="13" customWidth="1"/>
    <col min="8456" max="8456" width="15.140625" style="13" customWidth="1"/>
    <col min="8457" max="8457" width="9.42578125" style="13" bestFit="1" customWidth="1"/>
    <col min="8458" max="8458" width="10.85546875" style="13" bestFit="1" customWidth="1"/>
    <col min="8459" max="8704" width="9.140625" style="13"/>
    <col min="8705" max="8705" width="3.5703125" style="13" customWidth="1"/>
    <col min="8706" max="8706" width="50" style="13" customWidth="1"/>
    <col min="8707" max="8707" width="9.7109375" style="13" customWidth="1"/>
    <col min="8708" max="8708" width="10" style="13" customWidth="1"/>
    <col min="8709" max="8709" width="11.7109375" style="13" customWidth="1"/>
    <col min="8710" max="8711" width="11.85546875" style="13" customWidth="1"/>
    <col min="8712" max="8712" width="15.140625" style="13" customWidth="1"/>
    <col min="8713" max="8713" width="9.42578125" style="13" bestFit="1" customWidth="1"/>
    <col min="8714" max="8714" width="10.85546875" style="13" bestFit="1" customWidth="1"/>
    <col min="8715" max="8960" width="9.140625" style="13"/>
    <col min="8961" max="8961" width="3.5703125" style="13" customWidth="1"/>
    <col min="8962" max="8962" width="50" style="13" customWidth="1"/>
    <col min="8963" max="8963" width="9.7109375" style="13" customWidth="1"/>
    <col min="8964" max="8964" width="10" style="13" customWidth="1"/>
    <col min="8965" max="8965" width="11.7109375" style="13" customWidth="1"/>
    <col min="8966" max="8967" width="11.85546875" style="13" customWidth="1"/>
    <col min="8968" max="8968" width="15.140625" style="13" customWidth="1"/>
    <col min="8969" max="8969" width="9.42578125" style="13" bestFit="1" customWidth="1"/>
    <col min="8970" max="8970" width="10.85546875" style="13" bestFit="1" customWidth="1"/>
    <col min="8971" max="9216" width="9.140625" style="13"/>
    <col min="9217" max="9217" width="3.5703125" style="13" customWidth="1"/>
    <col min="9218" max="9218" width="50" style="13" customWidth="1"/>
    <col min="9219" max="9219" width="9.7109375" style="13" customWidth="1"/>
    <col min="9220" max="9220" width="10" style="13" customWidth="1"/>
    <col min="9221" max="9221" width="11.7109375" style="13" customWidth="1"/>
    <col min="9222" max="9223" width="11.85546875" style="13" customWidth="1"/>
    <col min="9224" max="9224" width="15.140625" style="13" customWidth="1"/>
    <col min="9225" max="9225" width="9.42578125" style="13" bestFit="1" customWidth="1"/>
    <col min="9226" max="9226" width="10.85546875" style="13" bestFit="1" customWidth="1"/>
    <col min="9227" max="9472" width="9.140625" style="13"/>
    <col min="9473" max="9473" width="3.5703125" style="13" customWidth="1"/>
    <col min="9474" max="9474" width="50" style="13" customWidth="1"/>
    <col min="9475" max="9475" width="9.7109375" style="13" customWidth="1"/>
    <col min="9476" max="9476" width="10" style="13" customWidth="1"/>
    <col min="9477" max="9477" width="11.7109375" style="13" customWidth="1"/>
    <col min="9478" max="9479" width="11.85546875" style="13" customWidth="1"/>
    <col min="9480" max="9480" width="15.140625" style="13" customWidth="1"/>
    <col min="9481" max="9481" width="9.42578125" style="13" bestFit="1" customWidth="1"/>
    <col min="9482" max="9482" width="10.85546875" style="13" bestFit="1" customWidth="1"/>
    <col min="9483" max="9728" width="9.140625" style="13"/>
    <col min="9729" max="9729" width="3.5703125" style="13" customWidth="1"/>
    <col min="9730" max="9730" width="50" style="13" customWidth="1"/>
    <col min="9731" max="9731" width="9.7109375" style="13" customWidth="1"/>
    <col min="9732" max="9732" width="10" style="13" customWidth="1"/>
    <col min="9733" max="9733" width="11.7109375" style="13" customWidth="1"/>
    <col min="9734" max="9735" width="11.85546875" style="13" customWidth="1"/>
    <col min="9736" max="9736" width="15.140625" style="13" customWidth="1"/>
    <col min="9737" max="9737" width="9.42578125" style="13" bestFit="1" customWidth="1"/>
    <col min="9738" max="9738" width="10.85546875" style="13" bestFit="1" customWidth="1"/>
    <col min="9739" max="9984" width="9.140625" style="13"/>
    <col min="9985" max="9985" width="3.5703125" style="13" customWidth="1"/>
    <col min="9986" max="9986" width="50" style="13" customWidth="1"/>
    <col min="9987" max="9987" width="9.7109375" style="13" customWidth="1"/>
    <col min="9988" max="9988" width="10" style="13" customWidth="1"/>
    <col min="9989" max="9989" width="11.7109375" style="13" customWidth="1"/>
    <col min="9990" max="9991" width="11.85546875" style="13" customWidth="1"/>
    <col min="9992" max="9992" width="15.140625" style="13" customWidth="1"/>
    <col min="9993" max="9993" width="9.42578125" style="13" bestFit="1" customWidth="1"/>
    <col min="9994" max="9994" width="10.85546875" style="13" bestFit="1" customWidth="1"/>
    <col min="9995" max="10240" width="9.140625" style="13"/>
    <col min="10241" max="10241" width="3.5703125" style="13" customWidth="1"/>
    <col min="10242" max="10242" width="50" style="13" customWidth="1"/>
    <col min="10243" max="10243" width="9.7109375" style="13" customWidth="1"/>
    <col min="10244" max="10244" width="10" style="13" customWidth="1"/>
    <col min="10245" max="10245" width="11.7109375" style="13" customWidth="1"/>
    <col min="10246" max="10247" width="11.85546875" style="13" customWidth="1"/>
    <col min="10248" max="10248" width="15.140625" style="13" customWidth="1"/>
    <col min="10249" max="10249" width="9.42578125" style="13" bestFit="1" customWidth="1"/>
    <col min="10250" max="10250" width="10.85546875" style="13" bestFit="1" customWidth="1"/>
    <col min="10251" max="10496" width="9.140625" style="13"/>
    <col min="10497" max="10497" width="3.5703125" style="13" customWidth="1"/>
    <col min="10498" max="10498" width="50" style="13" customWidth="1"/>
    <col min="10499" max="10499" width="9.7109375" style="13" customWidth="1"/>
    <col min="10500" max="10500" width="10" style="13" customWidth="1"/>
    <col min="10501" max="10501" width="11.7109375" style="13" customWidth="1"/>
    <col min="10502" max="10503" width="11.85546875" style="13" customWidth="1"/>
    <col min="10504" max="10504" width="15.140625" style="13" customWidth="1"/>
    <col min="10505" max="10505" width="9.42578125" style="13" bestFit="1" customWidth="1"/>
    <col min="10506" max="10506" width="10.85546875" style="13" bestFit="1" customWidth="1"/>
    <col min="10507" max="10752" width="9.140625" style="13"/>
    <col min="10753" max="10753" width="3.5703125" style="13" customWidth="1"/>
    <col min="10754" max="10754" width="50" style="13" customWidth="1"/>
    <col min="10755" max="10755" width="9.7109375" style="13" customWidth="1"/>
    <col min="10756" max="10756" width="10" style="13" customWidth="1"/>
    <col min="10757" max="10757" width="11.7109375" style="13" customWidth="1"/>
    <col min="10758" max="10759" width="11.85546875" style="13" customWidth="1"/>
    <col min="10760" max="10760" width="15.140625" style="13" customWidth="1"/>
    <col min="10761" max="10761" width="9.42578125" style="13" bestFit="1" customWidth="1"/>
    <col min="10762" max="10762" width="10.85546875" style="13" bestFit="1" customWidth="1"/>
    <col min="10763" max="11008" width="9.140625" style="13"/>
    <col min="11009" max="11009" width="3.5703125" style="13" customWidth="1"/>
    <col min="11010" max="11010" width="50" style="13" customWidth="1"/>
    <col min="11011" max="11011" width="9.7109375" style="13" customWidth="1"/>
    <col min="11012" max="11012" width="10" style="13" customWidth="1"/>
    <col min="11013" max="11013" width="11.7109375" style="13" customWidth="1"/>
    <col min="11014" max="11015" width="11.85546875" style="13" customWidth="1"/>
    <col min="11016" max="11016" width="15.140625" style="13" customWidth="1"/>
    <col min="11017" max="11017" width="9.42578125" style="13" bestFit="1" customWidth="1"/>
    <col min="11018" max="11018" width="10.85546875" style="13" bestFit="1" customWidth="1"/>
    <col min="11019" max="11264" width="9.140625" style="13"/>
    <col min="11265" max="11265" width="3.5703125" style="13" customWidth="1"/>
    <col min="11266" max="11266" width="50" style="13" customWidth="1"/>
    <col min="11267" max="11267" width="9.7109375" style="13" customWidth="1"/>
    <col min="11268" max="11268" width="10" style="13" customWidth="1"/>
    <col min="11269" max="11269" width="11.7109375" style="13" customWidth="1"/>
    <col min="11270" max="11271" width="11.85546875" style="13" customWidth="1"/>
    <col min="11272" max="11272" width="15.140625" style="13" customWidth="1"/>
    <col min="11273" max="11273" width="9.42578125" style="13" bestFit="1" customWidth="1"/>
    <col min="11274" max="11274" width="10.85546875" style="13" bestFit="1" customWidth="1"/>
    <col min="11275" max="11520" width="9.140625" style="13"/>
    <col min="11521" max="11521" width="3.5703125" style="13" customWidth="1"/>
    <col min="11522" max="11522" width="50" style="13" customWidth="1"/>
    <col min="11523" max="11523" width="9.7109375" style="13" customWidth="1"/>
    <col min="11524" max="11524" width="10" style="13" customWidth="1"/>
    <col min="11525" max="11525" width="11.7109375" style="13" customWidth="1"/>
    <col min="11526" max="11527" width="11.85546875" style="13" customWidth="1"/>
    <col min="11528" max="11528" width="15.140625" style="13" customWidth="1"/>
    <col min="11529" max="11529" width="9.42578125" style="13" bestFit="1" customWidth="1"/>
    <col min="11530" max="11530" width="10.85546875" style="13" bestFit="1" customWidth="1"/>
    <col min="11531" max="11776" width="9.140625" style="13"/>
    <col min="11777" max="11777" width="3.5703125" style="13" customWidth="1"/>
    <col min="11778" max="11778" width="50" style="13" customWidth="1"/>
    <col min="11779" max="11779" width="9.7109375" style="13" customWidth="1"/>
    <col min="11780" max="11780" width="10" style="13" customWidth="1"/>
    <col min="11781" max="11781" width="11.7109375" style="13" customWidth="1"/>
    <col min="11782" max="11783" width="11.85546875" style="13" customWidth="1"/>
    <col min="11784" max="11784" width="15.140625" style="13" customWidth="1"/>
    <col min="11785" max="11785" width="9.42578125" style="13" bestFit="1" customWidth="1"/>
    <col min="11786" max="11786" width="10.85546875" style="13" bestFit="1" customWidth="1"/>
    <col min="11787" max="12032" width="9.140625" style="13"/>
    <col min="12033" max="12033" width="3.5703125" style="13" customWidth="1"/>
    <col min="12034" max="12034" width="50" style="13" customWidth="1"/>
    <col min="12035" max="12035" width="9.7109375" style="13" customWidth="1"/>
    <col min="12036" max="12036" width="10" style="13" customWidth="1"/>
    <col min="12037" max="12037" width="11.7109375" style="13" customWidth="1"/>
    <col min="12038" max="12039" width="11.85546875" style="13" customWidth="1"/>
    <col min="12040" max="12040" width="15.140625" style="13" customWidth="1"/>
    <col min="12041" max="12041" width="9.42578125" style="13" bestFit="1" customWidth="1"/>
    <col min="12042" max="12042" width="10.85546875" style="13" bestFit="1" customWidth="1"/>
    <col min="12043" max="12288" width="9.140625" style="13"/>
    <col min="12289" max="12289" width="3.5703125" style="13" customWidth="1"/>
    <col min="12290" max="12290" width="50" style="13" customWidth="1"/>
    <col min="12291" max="12291" width="9.7109375" style="13" customWidth="1"/>
    <col min="12292" max="12292" width="10" style="13" customWidth="1"/>
    <col min="12293" max="12293" width="11.7109375" style="13" customWidth="1"/>
    <col min="12294" max="12295" width="11.85546875" style="13" customWidth="1"/>
    <col min="12296" max="12296" width="15.140625" style="13" customWidth="1"/>
    <col min="12297" max="12297" width="9.42578125" style="13" bestFit="1" customWidth="1"/>
    <col min="12298" max="12298" width="10.85546875" style="13" bestFit="1" customWidth="1"/>
    <col min="12299" max="12544" width="9.140625" style="13"/>
    <col min="12545" max="12545" width="3.5703125" style="13" customWidth="1"/>
    <col min="12546" max="12546" width="50" style="13" customWidth="1"/>
    <col min="12547" max="12547" width="9.7109375" style="13" customWidth="1"/>
    <col min="12548" max="12548" width="10" style="13" customWidth="1"/>
    <col min="12549" max="12549" width="11.7109375" style="13" customWidth="1"/>
    <col min="12550" max="12551" width="11.85546875" style="13" customWidth="1"/>
    <col min="12552" max="12552" width="15.140625" style="13" customWidth="1"/>
    <col min="12553" max="12553" width="9.42578125" style="13" bestFit="1" customWidth="1"/>
    <col min="12554" max="12554" width="10.85546875" style="13" bestFit="1" customWidth="1"/>
    <col min="12555" max="12800" width="9.140625" style="13"/>
    <col min="12801" max="12801" width="3.5703125" style="13" customWidth="1"/>
    <col min="12802" max="12802" width="50" style="13" customWidth="1"/>
    <col min="12803" max="12803" width="9.7109375" style="13" customWidth="1"/>
    <col min="12804" max="12804" width="10" style="13" customWidth="1"/>
    <col min="12805" max="12805" width="11.7109375" style="13" customWidth="1"/>
    <col min="12806" max="12807" width="11.85546875" style="13" customWidth="1"/>
    <col min="12808" max="12808" width="15.140625" style="13" customWidth="1"/>
    <col min="12809" max="12809" width="9.42578125" style="13" bestFit="1" customWidth="1"/>
    <col min="12810" max="12810" width="10.85546875" style="13" bestFit="1" customWidth="1"/>
    <col min="12811" max="13056" width="9.140625" style="13"/>
    <col min="13057" max="13057" width="3.5703125" style="13" customWidth="1"/>
    <col min="13058" max="13058" width="50" style="13" customWidth="1"/>
    <col min="13059" max="13059" width="9.7109375" style="13" customWidth="1"/>
    <col min="13060" max="13060" width="10" style="13" customWidth="1"/>
    <col min="13061" max="13061" width="11.7109375" style="13" customWidth="1"/>
    <col min="13062" max="13063" width="11.85546875" style="13" customWidth="1"/>
    <col min="13064" max="13064" width="15.140625" style="13" customWidth="1"/>
    <col min="13065" max="13065" width="9.42578125" style="13" bestFit="1" customWidth="1"/>
    <col min="13066" max="13066" width="10.85546875" style="13" bestFit="1" customWidth="1"/>
    <col min="13067" max="13312" width="9.140625" style="13"/>
    <col min="13313" max="13313" width="3.5703125" style="13" customWidth="1"/>
    <col min="13314" max="13314" width="50" style="13" customWidth="1"/>
    <col min="13315" max="13315" width="9.7109375" style="13" customWidth="1"/>
    <col min="13316" max="13316" width="10" style="13" customWidth="1"/>
    <col min="13317" max="13317" width="11.7109375" style="13" customWidth="1"/>
    <col min="13318" max="13319" width="11.85546875" style="13" customWidth="1"/>
    <col min="13320" max="13320" width="15.140625" style="13" customWidth="1"/>
    <col min="13321" max="13321" width="9.42578125" style="13" bestFit="1" customWidth="1"/>
    <col min="13322" max="13322" width="10.85546875" style="13" bestFit="1" customWidth="1"/>
    <col min="13323" max="13568" width="9.140625" style="13"/>
    <col min="13569" max="13569" width="3.5703125" style="13" customWidth="1"/>
    <col min="13570" max="13570" width="50" style="13" customWidth="1"/>
    <col min="13571" max="13571" width="9.7109375" style="13" customWidth="1"/>
    <col min="13572" max="13572" width="10" style="13" customWidth="1"/>
    <col min="13573" max="13573" width="11.7109375" style="13" customWidth="1"/>
    <col min="13574" max="13575" width="11.85546875" style="13" customWidth="1"/>
    <col min="13576" max="13576" width="15.140625" style="13" customWidth="1"/>
    <col min="13577" max="13577" width="9.42578125" style="13" bestFit="1" customWidth="1"/>
    <col min="13578" max="13578" width="10.85546875" style="13" bestFit="1" customWidth="1"/>
    <col min="13579" max="13824" width="9.140625" style="13"/>
    <col min="13825" max="13825" width="3.5703125" style="13" customWidth="1"/>
    <col min="13826" max="13826" width="50" style="13" customWidth="1"/>
    <col min="13827" max="13827" width="9.7109375" style="13" customWidth="1"/>
    <col min="13828" max="13828" width="10" style="13" customWidth="1"/>
    <col min="13829" max="13829" width="11.7109375" style="13" customWidth="1"/>
    <col min="13830" max="13831" width="11.85546875" style="13" customWidth="1"/>
    <col min="13832" max="13832" width="15.140625" style="13" customWidth="1"/>
    <col min="13833" max="13833" width="9.42578125" style="13" bestFit="1" customWidth="1"/>
    <col min="13834" max="13834" width="10.85546875" style="13" bestFit="1" customWidth="1"/>
    <col min="13835" max="14080" width="9.140625" style="13"/>
    <col min="14081" max="14081" width="3.5703125" style="13" customWidth="1"/>
    <col min="14082" max="14082" width="50" style="13" customWidth="1"/>
    <col min="14083" max="14083" width="9.7109375" style="13" customWidth="1"/>
    <col min="14084" max="14084" width="10" style="13" customWidth="1"/>
    <col min="14085" max="14085" width="11.7109375" style="13" customWidth="1"/>
    <col min="14086" max="14087" width="11.85546875" style="13" customWidth="1"/>
    <col min="14088" max="14088" width="15.140625" style="13" customWidth="1"/>
    <col min="14089" max="14089" width="9.42578125" style="13" bestFit="1" customWidth="1"/>
    <col min="14090" max="14090" width="10.85546875" style="13" bestFit="1" customWidth="1"/>
    <col min="14091" max="14336" width="9.140625" style="13"/>
    <col min="14337" max="14337" width="3.5703125" style="13" customWidth="1"/>
    <col min="14338" max="14338" width="50" style="13" customWidth="1"/>
    <col min="14339" max="14339" width="9.7109375" style="13" customWidth="1"/>
    <col min="14340" max="14340" width="10" style="13" customWidth="1"/>
    <col min="14341" max="14341" width="11.7109375" style="13" customWidth="1"/>
    <col min="14342" max="14343" width="11.85546875" style="13" customWidth="1"/>
    <col min="14344" max="14344" width="15.140625" style="13" customWidth="1"/>
    <col min="14345" max="14345" width="9.42578125" style="13" bestFit="1" customWidth="1"/>
    <col min="14346" max="14346" width="10.85546875" style="13" bestFit="1" customWidth="1"/>
    <col min="14347" max="14592" width="9.140625" style="13"/>
    <col min="14593" max="14593" width="3.5703125" style="13" customWidth="1"/>
    <col min="14594" max="14594" width="50" style="13" customWidth="1"/>
    <col min="14595" max="14595" width="9.7109375" style="13" customWidth="1"/>
    <col min="14596" max="14596" width="10" style="13" customWidth="1"/>
    <col min="14597" max="14597" width="11.7109375" style="13" customWidth="1"/>
    <col min="14598" max="14599" width="11.85546875" style="13" customWidth="1"/>
    <col min="14600" max="14600" width="15.140625" style="13" customWidth="1"/>
    <col min="14601" max="14601" width="9.42578125" style="13" bestFit="1" customWidth="1"/>
    <col min="14602" max="14602" width="10.85546875" style="13" bestFit="1" customWidth="1"/>
    <col min="14603" max="14848" width="9.140625" style="13"/>
    <col min="14849" max="14849" width="3.5703125" style="13" customWidth="1"/>
    <col min="14850" max="14850" width="50" style="13" customWidth="1"/>
    <col min="14851" max="14851" width="9.7109375" style="13" customWidth="1"/>
    <col min="14852" max="14852" width="10" style="13" customWidth="1"/>
    <col min="14853" max="14853" width="11.7109375" style="13" customWidth="1"/>
    <col min="14854" max="14855" width="11.85546875" style="13" customWidth="1"/>
    <col min="14856" max="14856" width="15.140625" style="13" customWidth="1"/>
    <col min="14857" max="14857" width="9.42578125" style="13" bestFit="1" customWidth="1"/>
    <col min="14858" max="14858" width="10.85546875" style="13" bestFit="1" customWidth="1"/>
    <col min="14859" max="15104" width="9.140625" style="13"/>
    <col min="15105" max="15105" width="3.5703125" style="13" customWidth="1"/>
    <col min="15106" max="15106" width="50" style="13" customWidth="1"/>
    <col min="15107" max="15107" width="9.7109375" style="13" customWidth="1"/>
    <col min="15108" max="15108" width="10" style="13" customWidth="1"/>
    <col min="15109" max="15109" width="11.7109375" style="13" customWidth="1"/>
    <col min="15110" max="15111" width="11.85546875" style="13" customWidth="1"/>
    <col min="15112" max="15112" width="15.140625" style="13" customWidth="1"/>
    <col min="15113" max="15113" width="9.42578125" style="13" bestFit="1" customWidth="1"/>
    <col min="15114" max="15114" width="10.85546875" style="13" bestFit="1" customWidth="1"/>
    <col min="15115" max="15360" width="9.140625" style="13"/>
    <col min="15361" max="15361" width="3.5703125" style="13" customWidth="1"/>
    <col min="15362" max="15362" width="50" style="13" customWidth="1"/>
    <col min="15363" max="15363" width="9.7109375" style="13" customWidth="1"/>
    <col min="15364" max="15364" width="10" style="13" customWidth="1"/>
    <col min="15365" max="15365" width="11.7109375" style="13" customWidth="1"/>
    <col min="15366" max="15367" width="11.85546875" style="13" customWidth="1"/>
    <col min="15368" max="15368" width="15.140625" style="13" customWidth="1"/>
    <col min="15369" max="15369" width="9.42578125" style="13" bestFit="1" customWidth="1"/>
    <col min="15370" max="15370" width="10.85546875" style="13" bestFit="1" customWidth="1"/>
    <col min="15371" max="15616" width="9.140625" style="13"/>
    <col min="15617" max="15617" width="3.5703125" style="13" customWidth="1"/>
    <col min="15618" max="15618" width="50" style="13" customWidth="1"/>
    <col min="15619" max="15619" width="9.7109375" style="13" customWidth="1"/>
    <col min="15620" max="15620" width="10" style="13" customWidth="1"/>
    <col min="15621" max="15621" width="11.7109375" style="13" customWidth="1"/>
    <col min="15622" max="15623" width="11.85546875" style="13" customWidth="1"/>
    <col min="15624" max="15624" width="15.140625" style="13" customWidth="1"/>
    <col min="15625" max="15625" width="9.42578125" style="13" bestFit="1" customWidth="1"/>
    <col min="15626" max="15626" width="10.85546875" style="13" bestFit="1" customWidth="1"/>
    <col min="15627" max="15872" width="9.140625" style="13"/>
    <col min="15873" max="15873" width="3.5703125" style="13" customWidth="1"/>
    <col min="15874" max="15874" width="50" style="13" customWidth="1"/>
    <col min="15875" max="15875" width="9.7109375" style="13" customWidth="1"/>
    <col min="15876" max="15876" width="10" style="13" customWidth="1"/>
    <col min="15877" max="15877" width="11.7109375" style="13" customWidth="1"/>
    <col min="15878" max="15879" width="11.85546875" style="13" customWidth="1"/>
    <col min="15880" max="15880" width="15.140625" style="13" customWidth="1"/>
    <col min="15881" max="15881" width="9.42578125" style="13" bestFit="1" customWidth="1"/>
    <col min="15882" max="15882" width="10.85546875" style="13" bestFit="1" customWidth="1"/>
    <col min="15883" max="16128" width="9.140625" style="13"/>
    <col min="16129" max="16129" width="3.5703125" style="13" customWidth="1"/>
    <col min="16130" max="16130" width="50" style="13" customWidth="1"/>
    <col min="16131" max="16131" width="9.7109375" style="13" customWidth="1"/>
    <col min="16132" max="16132" width="10" style="13" customWidth="1"/>
    <col min="16133" max="16133" width="11.7109375" style="13" customWidth="1"/>
    <col min="16134" max="16135" width="11.85546875" style="13" customWidth="1"/>
    <col min="16136" max="16136" width="15.140625" style="13" customWidth="1"/>
    <col min="16137" max="16137" width="9.42578125" style="13" bestFit="1" customWidth="1"/>
    <col min="16138" max="16138" width="10.85546875" style="13" bestFit="1" customWidth="1"/>
    <col min="16139" max="16384" width="9.140625" style="13"/>
  </cols>
  <sheetData>
    <row r="1" spans="1:12" ht="9.75" customHeight="1">
      <c r="A1" s="9"/>
      <c r="B1" s="10"/>
      <c r="C1" s="10"/>
      <c r="D1" s="10"/>
      <c r="E1" s="10"/>
      <c r="F1" s="10"/>
      <c r="G1" s="10"/>
      <c r="H1" s="11"/>
    </row>
    <row r="2" spans="1:12" ht="15" customHeight="1">
      <c r="A2" s="552" t="s">
        <v>617</v>
      </c>
      <c r="B2" s="552"/>
      <c r="C2" s="552"/>
      <c r="D2" s="552"/>
      <c r="E2" s="552"/>
      <c r="F2" s="552"/>
      <c r="G2" s="552"/>
      <c r="H2" s="552"/>
    </row>
    <row r="3" spans="1:12">
      <c r="A3" s="9"/>
      <c r="B3" s="10"/>
      <c r="C3" s="10"/>
      <c r="D3" s="14"/>
      <c r="E3" s="14"/>
      <c r="F3" s="10"/>
      <c r="G3" s="10"/>
      <c r="H3" s="11"/>
    </row>
    <row r="4" spans="1:12" ht="12.75" customHeight="1">
      <c r="A4" s="554" t="s">
        <v>107</v>
      </c>
      <c r="B4" s="554"/>
      <c r="C4" s="554"/>
      <c r="D4" s="554"/>
      <c r="E4" s="554"/>
      <c r="F4" s="554"/>
      <c r="G4" s="554"/>
      <c r="H4" s="554"/>
    </row>
    <row r="5" spans="1:12" ht="12.75" customHeight="1">
      <c r="A5" s="554" t="s">
        <v>301</v>
      </c>
      <c r="B5" s="554"/>
      <c r="C5" s="554"/>
      <c r="D5" s="554"/>
      <c r="E5" s="554"/>
      <c r="F5" s="554"/>
      <c r="G5" s="554"/>
      <c r="H5" s="554"/>
    </row>
    <row r="6" spans="1:12" ht="96" customHeight="1">
      <c r="A6" s="555" t="s">
        <v>80</v>
      </c>
      <c r="B6" s="555"/>
      <c r="C6" s="555"/>
      <c r="D6" s="555"/>
      <c r="E6" s="555"/>
      <c r="F6" s="555"/>
      <c r="G6" s="555"/>
      <c r="H6" s="555"/>
    </row>
    <row r="7" spans="1:12">
      <c r="A7" s="9"/>
      <c r="B7" s="10"/>
      <c r="C7" s="10"/>
      <c r="D7" s="15"/>
      <c r="E7" s="14"/>
      <c r="F7" s="10"/>
      <c r="G7" s="10"/>
      <c r="H7" s="11"/>
    </row>
    <row r="8" spans="1:12">
      <c r="A8" s="551" t="s">
        <v>110</v>
      </c>
      <c r="B8" s="551"/>
      <c r="C8" s="551"/>
      <c r="D8" s="551"/>
      <c r="E8" s="551"/>
      <c r="F8" s="551"/>
      <c r="G8" s="551"/>
      <c r="H8" s="551"/>
    </row>
    <row r="9" spans="1:12">
      <c r="A9" s="16"/>
      <c r="B9" s="16"/>
      <c r="C9" s="16"/>
      <c r="D9" s="16"/>
      <c r="E9" s="16"/>
      <c r="F9" s="16"/>
      <c r="G9" s="16"/>
      <c r="H9" s="17"/>
    </row>
    <row r="10" spans="1:12" ht="45" customHeight="1">
      <c r="A10" s="18" t="s">
        <v>111</v>
      </c>
      <c r="B10" s="19" t="s">
        <v>112</v>
      </c>
      <c r="C10" s="20" t="s">
        <v>113</v>
      </c>
      <c r="D10" s="20" t="s">
        <v>114</v>
      </c>
      <c r="E10" s="20" t="s">
        <v>115</v>
      </c>
      <c r="F10" s="20" t="s">
        <v>116</v>
      </c>
      <c r="G10" s="20" t="s">
        <v>117</v>
      </c>
      <c r="H10" s="21" t="s">
        <v>118</v>
      </c>
      <c r="J10" s="12" t="s">
        <v>562</v>
      </c>
      <c r="K10" s="372" t="s">
        <v>565</v>
      </c>
    </row>
    <row r="11" spans="1:12">
      <c r="A11" s="22">
        <v>1</v>
      </c>
      <c r="B11" s="22">
        <v>2</v>
      </c>
      <c r="C11" s="22">
        <v>3</v>
      </c>
      <c r="D11" s="23">
        <v>4</v>
      </c>
      <c r="E11" s="22">
        <v>5</v>
      </c>
      <c r="F11" s="22">
        <v>6</v>
      </c>
      <c r="G11" s="22">
        <v>7</v>
      </c>
      <c r="H11" s="24">
        <v>8</v>
      </c>
      <c r="J11" s="363"/>
      <c r="K11" s="379"/>
    </row>
    <row r="12" spans="1:12" ht="25.5" hidden="1">
      <c r="A12" s="556">
        <v>1</v>
      </c>
      <c r="B12" s="25" t="s">
        <v>119</v>
      </c>
      <c r="C12" s="25"/>
      <c r="D12" s="19">
        <v>21101</v>
      </c>
      <c r="E12" s="26" t="s">
        <v>120</v>
      </c>
      <c r="F12" s="27"/>
      <c r="G12" s="27"/>
      <c r="H12" s="28"/>
      <c r="J12" s="363"/>
      <c r="K12" s="379"/>
    </row>
    <row r="13" spans="1:12" hidden="1">
      <c r="A13" s="556"/>
      <c r="B13" s="29"/>
      <c r="C13" s="29"/>
      <c r="D13" s="22"/>
      <c r="E13" s="30"/>
      <c r="F13" s="31"/>
      <c r="G13" s="27"/>
      <c r="H13" s="28"/>
      <c r="J13" s="363"/>
      <c r="K13" s="379"/>
    </row>
    <row r="14" spans="1:12" ht="21" customHeight="1">
      <c r="A14" s="550">
        <v>1</v>
      </c>
      <c r="B14" s="32" t="s">
        <v>121</v>
      </c>
      <c r="C14" s="20">
        <v>111</v>
      </c>
      <c r="D14" s="19">
        <v>211020</v>
      </c>
      <c r="E14" s="19" t="s">
        <v>120</v>
      </c>
      <c r="F14" s="21">
        <f>H14/G14</f>
        <v>473581.75</v>
      </c>
      <c r="G14" s="33">
        <v>12</v>
      </c>
      <c r="H14" s="28">
        <v>5682981</v>
      </c>
      <c r="J14" s="363"/>
      <c r="K14" s="379"/>
    </row>
    <row r="15" spans="1:12">
      <c r="A15" s="550"/>
      <c r="B15" s="34" t="s">
        <v>122</v>
      </c>
      <c r="C15" s="34"/>
      <c r="D15" s="35"/>
      <c r="E15" s="35"/>
      <c r="F15" s="36"/>
      <c r="G15" s="37"/>
      <c r="H15" s="38">
        <f>H14</f>
        <v>5682981</v>
      </c>
      <c r="J15" s="363"/>
      <c r="K15" s="379"/>
      <c r="L15" s="40"/>
    </row>
    <row r="16" spans="1:12">
      <c r="A16" s="9"/>
      <c r="B16" s="10"/>
      <c r="C16" s="10"/>
      <c r="D16" s="15"/>
      <c r="E16" s="14"/>
      <c r="F16" s="10"/>
      <c r="G16" s="10"/>
      <c r="H16" s="11"/>
      <c r="J16" s="363"/>
      <c r="K16" s="379"/>
    </row>
    <row r="17" spans="1:11">
      <c r="A17" s="551" t="s">
        <v>123</v>
      </c>
      <c r="B17" s="551"/>
      <c r="C17" s="551"/>
      <c r="D17" s="551"/>
      <c r="E17" s="551"/>
      <c r="F17" s="551"/>
      <c r="G17" s="551"/>
      <c r="H17" s="551"/>
      <c r="J17" s="363"/>
      <c r="K17" s="374"/>
    </row>
    <row r="18" spans="1:11">
      <c r="A18" s="16"/>
      <c r="B18" s="16"/>
      <c r="C18" s="16"/>
      <c r="D18" s="16"/>
      <c r="E18" s="16"/>
      <c r="F18" s="16"/>
      <c r="G18" s="16"/>
      <c r="H18" s="17"/>
      <c r="J18" s="363"/>
      <c r="K18" s="374"/>
    </row>
    <row r="19" spans="1:11" ht="42.75" customHeight="1">
      <c r="A19" s="18" t="s">
        <v>124</v>
      </c>
      <c r="B19" s="19" t="s">
        <v>112</v>
      </c>
      <c r="C19" s="20" t="s">
        <v>113</v>
      </c>
      <c r="D19" s="20" t="s">
        <v>114</v>
      </c>
      <c r="E19" s="20" t="s">
        <v>115</v>
      </c>
      <c r="F19" s="20" t="s">
        <v>117</v>
      </c>
      <c r="G19" s="20" t="s">
        <v>125</v>
      </c>
      <c r="H19" s="21" t="s">
        <v>126</v>
      </c>
      <c r="J19" s="363"/>
      <c r="K19" s="374"/>
    </row>
    <row r="20" spans="1:11">
      <c r="A20" s="22">
        <v>1</v>
      </c>
      <c r="B20" s="22">
        <v>2</v>
      </c>
      <c r="C20" s="22">
        <v>3</v>
      </c>
      <c r="D20" s="22">
        <v>4</v>
      </c>
      <c r="E20" s="22">
        <v>5</v>
      </c>
      <c r="F20" s="22">
        <v>6</v>
      </c>
      <c r="G20" s="22">
        <v>7</v>
      </c>
      <c r="H20" s="24">
        <v>8</v>
      </c>
      <c r="J20" s="363"/>
      <c r="K20" s="374"/>
    </row>
    <row r="21" spans="1:11">
      <c r="A21" s="41" t="s">
        <v>127</v>
      </c>
      <c r="B21" s="42" t="s">
        <v>128</v>
      </c>
      <c r="C21" s="18">
        <v>119</v>
      </c>
      <c r="D21" s="43">
        <v>213000</v>
      </c>
      <c r="E21" s="19" t="s">
        <v>129</v>
      </c>
      <c r="F21" s="44">
        <v>12</v>
      </c>
      <c r="G21" s="45">
        <f>H21/F21</f>
        <v>143021.66666666666</v>
      </c>
      <c r="H21" s="28">
        <v>1716260</v>
      </c>
      <c r="J21" s="363"/>
      <c r="K21" s="379"/>
    </row>
    <row r="22" spans="1:11">
      <c r="A22" s="35"/>
      <c r="B22" s="34" t="s">
        <v>122</v>
      </c>
      <c r="C22" s="34"/>
      <c r="D22" s="35"/>
      <c r="E22" s="46"/>
      <c r="F22" s="47"/>
      <c r="G22" s="47"/>
      <c r="H22" s="38">
        <f>H21</f>
        <v>1716260</v>
      </c>
      <c r="J22" s="363"/>
      <c r="K22" s="379"/>
    </row>
    <row r="23" spans="1:11" ht="12.75" customHeight="1">
      <c r="A23" s="9"/>
      <c r="B23" s="10"/>
      <c r="C23" s="10"/>
      <c r="D23" s="10"/>
      <c r="E23" s="10"/>
      <c r="F23" s="10"/>
      <c r="G23" s="10"/>
      <c r="H23" s="11"/>
      <c r="J23" s="363"/>
      <c r="K23" s="379"/>
    </row>
    <row r="24" spans="1:11" ht="15" hidden="1" customHeight="1">
      <c r="A24" s="552" t="s">
        <v>130</v>
      </c>
      <c r="B24" s="553"/>
      <c r="C24" s="553"/>
      <c r="D24" s="553"/>
      <c r="E24" s="553"/>
      <c r="F24" s="553"/>
      <c r="G24" s="553"/>
      <c r="H24" s="553"/>
      <c r="J24" s="363"/>
      <c r="K24" s="379"/>
    </row>
    <row r="25" spans="1:11" hidden="1">
      <c r="A25" s="9"/>
      <c r="B25" s="10"/>
      <c r="C25" s="10"/>
      <c r="D25" s="10"/>
      <c r="E25" s="10"/>
      <c r="F25" s="10"/>
      <c r="G25" s="10"/>
      <c r="H25" s="11"/>
      <c r="J25" s="363"/>
      <c r="K25" s="379"/>
    </row>
    <row r="26" spans="1:11" ht="51" hidden="1">
      <c r="A26" s="20" t="s">
        <v>124</v>
      </c>
      <c r="B26" s="48" t="s">
        <v>112</v>
      </c>
      <c r="C26" s="20" t="s">
        <v>113</v>
      </c>
      <c r="D26" s="48"/>
      <c r="E26" s="20" t="s">
        <v>131</v>
      </c>
      <c r="F26" s="20" t="s">
        <v>132</v>
      </c>
      <c r="G26" s="20" t="s">
        <v>133</v>
      </c>
      <c r="H26" s="21" t="s">
        <v>118</v>
      </c>
      <c r="J26" s="363"/>
      <c r="K26" s="379"/>
    </row>
    <row r="27" spans="1:11" hidden="1">
      <c r="A27" s="19">
        <v>1</v>
      </c>
      <c r="B27" s="19">
        <v>2</v>
      </c>
      <c r="C27" s="48">
        <v>3</v>
      </c>
      <c r="D27" s="48">
        <v>4</v>
      </c>
      <c r="E27" s="19">
        <v>5</v>
      </c>
      <c r="F27" s="19">
        <v>6</v>
      </c>
      <c r="G27" s="19">
        <v>7</v>
      </c>
      <c r="H27" s="44">
        <v>8</v>
      </c>
      <c r="J27" s="363"/>
      <c r="K27" s="379"/>
    </row>
    <row r="28" spans="1:11" hidden="1">
      <c r="A28" s="49" t="s">
        <v>127</v>
      </c>
      <c r="B28" s="50" t="s">
        <v>134</v>
      </c>
      <c r="C28" s="51" t="s">
        <v>61</v>
      </c>
      <c r="D28" s="19">
        <v>214000</v>
      </c>
      <c r="E28" s="52"/>
      <c r="F28" s="53"/>
      <c r="G28" s="53"/>
      <c r="H28" s="54"/>
      <c r="J28" s="363"/>
      <c r="K28" s="379"/>
    </row>
    <row r="29" spans="1:11" hidden="1">
      <c r="A29" s="19"/>
      <c r="B29" s="168" t="s">
        <v>302</v>
      </c>
      <c r="C29" s="168"/>
      <c r="D29" s="48"/>
      <c r="E29" s="19">
        <v>1</v>
      </c>
      <c r="F29" s="19">
        <v>1</v>
      </c>
      <c r="G29" s="56">
        <f>H29/2</f>
        <v>0</v>
      </c>
      <c r="H29" s="57"/>
      <c r="J29" s="363"/>
      <c r="K29" s="379"/>
    </row>
    <row r="30" spans="1:11" hidden="1">
      <c r="A30" s="58"/>
      <c r="B30" s="59" t="s">
        <v>122</v>
      </c>
      <c r="C30" s="60"/>
      <c r="D30" s="61"/>
      <c r="E30" s="58"/>
      <c r="F30" s="58"/>
      <c r="G30" s="62"/>
      <c r="H30" s="38">
        <f>SUM(H29:H29)</f>
        <v>0</v>
      </c>
      <c r="J30" s="363"/>
      <c r="K30" s="379"/>
    </row>
    <row r="31" spans="1:11" s="68" customFormat="1" hidden="1">
      <c r="A31" s="9"/>
      <c r="B31" s="63"/>
      <c r="C31" s="64"/>
      <c r="D31" s="10"/>
      <c r="E31" s="9"/>
      <c r="F31" s="9"/>
      <c r="G31" s="65"/>
      <c r="H31" s="66"/>
      <c r="I31" s="67"/>
      <c r="J31" s="366"/>
      <c r="K31" s="384"/>
    </row>
    <row r="32" spans="1:11">
      <c r="A32" s="9"/>
      <c r="B32" s="14"/>
      <c r="C32" s="14"/>
      <c r="D32" s="14" t="s">
        <v>279</v>
      </c>
      <c r="E32" s="14"/>
      <c r="F32" s="69"/>
      <c r="G32" s="69"/>
      <c r="H32" s="66"/>
      <c r="J32" s="363"/>
      <c r="K32" s="379"/>
    </row>
    <row r="33" spans="1:11">
      <c r="A33" s="9"/>
      <c r="B33" s="10"/>
      <c r="C33" s="10"/>
      <c r="D33" s="10"/>
      <c r="E33" s="10"/>
      <c r="F33" s="10"/>
      <c r="G33" s="10"/>
      <c r="H33" s="11"/>
      <c r="J33" s="363"/>
      <c r="K33" s="379"/>
    </row>
    <row r="34" spans="1:11" ht="42.75" customHeight="1">
      <c r="A34" s="20" t="s">
        <v>161</v>
      </c>
      <c r="B34" s="19" t="s">
        <v>112</v>
      </c>
      <c r="C34" s="20" t="s">
        <v>113</v>
      </c>
      <c r="D34" s="20" t="s">
        <v>114</v>
      </c>
      <c r="E34" s="20" t="s">
        <v>115</v>
      </c>
      <c r="F34" s="20" t="s">
        <v>137</v>
      </c>
      <c r="G34" s="20" t="s">
        <v>138</v>
      </c>
      <c r="H34" s="21" t="s">
        <v>118</v>
      </c>
      <c r="J34" s="363"/>
      <c r="K34" s="379"/>
    </row>
    <row r="35" spans="1:11">
      <c r="A35" s="20">
        <v>1</v>
      </c>
      <c r="B35" s="19">
        <v>2</v>
      </c>
      <c r="C35" s="19">
        <v>3</v>
      </c>
      <c r="D35" s="19">
        <v>4</v>
      </c>
      <c r="E35" s="19">
        <v>5</v>
      </c>
      <c r="F35" s="19">
        <v>6</v>
      </c>
      <c r="G35" s="19">
        <v>7</v>
      </c>
      <c r="H35" s="44">
        <v>8</v>
      </c>
      <c r="J35" s="363"/>
      <c r="K35" s="379"/>
    </row>
    <row r="36" spans="1:11" ht="25.5">
      <c r="A36" s="20">
        <v>1</v>
      </c>
      <c r="B36" s="71" t="s">
        <v>303</v>
      </c>
      <c r="C36" s="51" t="s">
        <v>62</v>
      </c>
      <c r="D36" s="19">
        <v>221000</v>
      </c>
      <c r="E36" s="19" t="s">
        <v>129</v>
      </c>
      <c r="F36" s="44">
        <v>12</v>
      </c>
      <c r="G36" s="21">
        <f>H36/F36</f>
        <v>2750</v>
      </c>
      <c r="H36" s="57">
        <v>33000</v>
      </c>
      <c r="J36" s="363">
        <v>25200</v>
      </c>
      <c r="K36" s="379"/>
    </row>
    <row r="37" spans="1:11">
      <c r="A37" s="20">
        <v>2</v>
      </c>
      <c r="B37" s="71" t="s">
        <v>281</v>
      </c>
      <c r="C37" s="51" t="s">
        <v>62</v>
      </c>
      <c r="D37" s="19">
        <v>221000</v>
      </c>
      <c r="E37" s="19" t="s">
        <v>129</v>
      </c>
      <c r="F37" s="44">
        <v>12</v>
      </c>
      <c r="G37" s="21">
        <f>H37/F37</f>
        <v>700</v>
      </c>
      <c r="H37" s="57">
        <v>8400</v>
      </c>
      <c r="J37" s="363">
        <v>7572</v>
      </c>
      <c r="K37" s="379"/>
    </row>
    <row r="38" spans="1:11">
      <c r="A38" s="58"/>
      <c r="B38" s="159" t="s">
        <v>122</v>
      </c>
      <c r="C38" s="159"/>
      <c r="D38" s="84"/>
      <c r="E38" s="61"/>
      <c r="F38" s="61"/>
      <c r="G38" s="61"/>
      <c r="H38" s="38">
        <f>SUM(H36:H37)</f>
        <v>41400</v>
      </c>
      <c r="J38" s="364"/>
      <c r="K38" s="374"/>
    </row>
    <row r="39" spans="1:11">
      <c r="A39" s="9"/>
      <c r="B39" s="10"/>
      <c r="C39" s="10"/>
      <c r="D39" s="10"/>
      <c r="E39" s="10"/>
      <c r="F39" s="10"/>
      <c r="G39" s="10"/>
      <c r="H39" s="11"/>
      <c r="J39" s="364"/>
      <c r="K39" s="374"/>
    </row>
    <row r="40" spans="1:11">
      <c r="A40" s="9"/>
      <c r="B40" s="10"/>
      <c r="C40" s="10"/>
      <c r="D40" s="14" t="s">
        <v>141</v>
      </c>
      <c r="E40" s="14"/>
      <c r="F40" s="69"/>
      <c r="G40" s="69"/>
      <c r="H40" s="66"/>
      <c r="I40" s="67"/>
      <c r="J40" s="366"/>
      <c r="K40" s="384"/>
    </row>
    <row r="41" spans="1:11" ht="63.75" hidden="1">
      <c r="A41" s="169" t="s">
        <v>161</v>
      </c>
      <c r="B41" s="170" t="s">
        <v>112</v>
      </c>
      <c r="C41" s="170"/>
      <c r="D41" s="169" t="s">
        <v>114</v>
      </c>
      <c r="E41" s="171" t="s">
        <v>304</v>
      </c>
      <c r="F41" s="172" t="s">
        <v>305</v>
      </c>
      <c r="G41" s="173" t="s">
        <v>306</v>
      </c>
      <c r="H41" s="174" t="s">
        <v>307</v>
      </c>
      <c r="J41" s="363"/>
      <c r="K41" s="379"/>
    </row>
    <row r="42" spans="1:11" ht="13.5" hidden="1" thickBot="1">
      <c r="A42" s="175">
        <v>1</v>
      </c>
      <c r="B42" s="176">
        <v>2</v>
      </c>
      <c r="C42" s="176"/>
      <c r="D42" s="175">
        <v>3</v>
      </c>
      <c r="E42" s="177">
        <v>4</v>
      </c>
      <c r="F42" s="178">
        <v>5</v>
      </c>
      <c r="G42" s="179">
        <v>6</v>
      </c>
      <c r="H42" s="180">
        <v>7</v>
      </c>
      <c r="J42" s="363"/>
      <c r="K42" s="379"/>
    </row>
    <row r="43" spans="1:11" ht="38.25" hidden="1">
      <c r="A43" s="181" t="s">
        <v>127</v>
      </c>
      <c r="B43" s="182" t="s">
        <v>308</v>
      </c>
      <c r="C43" s="183"/>
      <c r="D43" s="184">
        <v>22601</v>
      </c>
      <c r="E43" s="185"/>
      <c r="F43" s="186"/>
      <c r="G43" s="187"/>
      <c r="H43" s="188">
        <f>H44+H50</f>
        <v>0</v>
      </c>
      <c r="J43" s="363"/>
      <c r="K43" s="379"/>
    </row>
    <row r="44" spans="1:11" hidden="1">
      <c r="A44" s="189"/>
      <c r="B44" s="190" t="s">
        <v>309</v>
      </c>
      <c r="C44" s="190"/>
      <c r="D44" s="191"/>
      <c r="E44" s="192"/>
      <c r="F44" s="53"/>
      <c r="G44" s="193"/>
      <c r="H44" s="194">
        <f>SUM(H46:H49)</f>
        <v>0</v>
      </c>
      <c r="J44" s="363"/>
      <c r="K44" s="379"/>
    </row>
    <row r="45" spans="1:11" ht="16.5" hidden="1" customHeight="1">
      <c r="A45" s="195"/>
      <c r="B45" s="190" t="s">
        <v>310</v>
      </c>
      <c r="C45" s="190"/>
      <c r="D45" s="191"/>
      <c r="E45" s="192"/>
      <c r="F45" s="53"/>
      <c r="G45" s="193"/>
      <c r="H45" s="196"/>
      <c r="J45" s="363"/>
      <c r="K45" s="379"/>
    </row>
    <row r="46" spans="1:11" hidden="1">
      <c r="A46" s="195"/>
      <c r="B46" s="197" t="s">
        <v>311</v>
      </c>
      <c r="C46" s="197"/>
      <c r="D46" s="191"/>
      <c r="E46" s="19">
        <v>5</v>
      </c>
      <c r="F46" s="19">
        <v>2</v>
      </c>
      <c r="G46" s="198"/>
      <c r="H46" s="199">
        <f>E46*F46*G46/1000</f>
        <v>0</v>
      </c>
      <c r="J46" s="363"/>
      <c r="K46" s="379"/>
    </row>
    <row r="47" spans="1:11" hidden="1">
      <c r="A47" s="195"/>
      <c r="B47" s="197" t="s">
        <v>312</v>
      </c>
      <c r="C47" s="197"/>
      <c r="D47" s="191"/>
      <c r="E47" s="19">
        <v>6</v>
      </c>
      <c r="F47" s="19">
        <v>1</v>
      </c>
      <c r="G47" s="198"/>
      <c r="H47" s="199">
        <f>E47*F47*G47/1000</f>
        <v>0</v>
      </c>
      <c r="J47" s="363"/>
      <c r="K47" s="379"/>
    </row>
    <row r="48" spans="1:11" hidden="1">
      <c r="A48" s="195"/>
      <c r="B48" s="197" t="s">
        <v>313</v>
      </c>
      <c r="C48" s="197"/>
      <c r="D48" s="189"/>
      <c r="E48" s="19">
        <v>6</v>
      </c>
      <c r="F48" s="19">
        <v>1</v>
      </c>
      <c r="G48" s="198"/>
      <c r="H48" s="199">
        <f>E48*F48*G48/1000</f>
        <v>0</v>
      </c>
      <c r="J48" s="363"/>
      <c r="K48" s="379"/>
    </row>
    <row r="49" spans="1:19" hidden="1">
      <c r="A49" s="195"/>
      <c r="B49" s="197" t="s">
        <v>314</v>
      </c>
      <c r="C49" s="197"/>
      <c r="D49" s="189"/>
      <c r="E49" s="19">
        <v>6</v>
      </c>
      <c r="F49" s="19">
        <v>1</v>
      </c>
      <c r="G49" s="198"/>
      <c r="H49" s="199">
        <f>E49*F49*G49/1000</f>
        <v>0</v>
      </c>
      <c r="J49" s="363"/>
      <c r="K49" s="379"/>
    </row>
    <row r="50" spans="1:19" hidden="1">
      <c r="A50" s="191"/>
      <c r="B50" s="190" t="s">
        <v>315</v>
      </c>
      <c r="C50" s="190"/>
      <c r="D50" s="191"/>
      <c r="E50" s="49"/>
      <c r="F50" s="49"/>
      <c r="G50" s="200"/>
      <c r="H50" s="196">
        <f>H52</f>
        <v>0</v>
      </c>
      <c r="J50" s="363"/>
      <c r="K50" s="379"/>
    </row>
    <row r="51" spans="1:19" hidden="1">
      <c r="A51" s="191"/>
      <c r="B51" s="190" t="s">
        <v>310</v>
      </c>
      <c r="C51" s="190"/>
      <c r="D51" s="191"/>
      <c r="E51" s="49"/>
      <c r="F51" s="49"/>
      <c r="G51" s="200"/>
      <c r="H51" s="196"/>
      <c r="J51" s="363"/>
      <c r="K51" s="379"/>
    </row>
    <row r="52" spans="1:19" hidden="1">
      <c r="A52" s="191"/>
      <c r="B52" s="197" t="s">
        <v>313</v>
      </c>
      <c r="C52" s="201"/>
      <c r="D52" s="195"/>
      <c r="E52" s="202">
        <v>11</v>
      </c>
      <c r="F52" s="202">
        <v>1</v>
      </c>
      <c r="G52" s="203"/>
      <c r="H52" s="199">
        <f>E52*F52*G52/1000</f>
        <v>0</v>
      </c>
      <c r="J52" s="363"/>
      <c r="K52" s="379"/>
    </row>
    <row r="53" spans="1:19" ht="13.5" hidden="1" thickBot="1">
      <c r="A53" s="204"/>
      <c r="B53" s="205"/>
      <c r="C53" s="205"/>
      <c r="D53" s="175"/>
      <c r="E53" s="178"/>
      <c r="F53" s="178"/>
      <c r="G53" s="179"/>
      <c r="H53" s="206"/>
      <c r="J53" s="363"/>
      <c r="K53" s="379"/>
    </row>
    <row r="54" spans="1:19" s="12" customFormat="1" ht="12.75" customHeight="1">
      <c r="A54" s="9"/>
      <c r="B54" s="10"/>
      <c r="C54" s="10"/>
      <c r="D54" s="10"/>
      <c r="E54" s="10"/>
      <c r="F54" s="10"/>
      <c r="G54" s="10"/>
      <c r="H54" s="11"/>
      <c r="J54" s="363"/>
      <c r="K54" s="379"/>
      <c r="L54" s="13"/>
      <c r="M54" s="13"/>
      <c r="N54" s="13"/>
      <c r="O54" s="13"/>
      <c r="P54" s="13"/>
      <c r="Q54" s="13"/>
      <c r="R54" s="13"/>
      <c r="S54" s="13"/>
    </row>
    <row r="55" spans="1:19" s="12" customFormat="1" ht="39.75" customHeight="1">
      <c r="A55" s="79" t="s">
        <v>111</v>
      </c>
      <c r="B55" s="80" t="s">
        <v>112</v>
      </c>
      <c r="C55" s="20" t="s">
        <v>113</v>
      </c>
      <c r="D55" s="20" t="s">
        <v>114</v>
      </c>
      <c r="E55" s="79" t="s">
        <v>115</v>
      </c>
      <c r="F55" s="79" t="s">
        <v>137</v>
      </c>
      <c r="G55" s="79" t="s">
        <v>138</v>
      </c>
      <c r="H55" s="81" t="s">
        <v>118</v>
      </c>
      <c r="J55" s="363"/>
      <c r="K55" s="379"/>
      <c r="L55" s="13"/>
      <c r="M55" s="13"/>
      <c r="N55" s="13"/>
      <c r="O55" s="13"/>
      <c r="P55" s="13"/>
      <c r="Q55" s="13"/>
      <c r="R55" s="13"/>
      <c r="S55" s="13"/>
    </row>
    <row r="56" spans="1:19" s="12" customFormat="1" ht="12.75" customHeight="1">
      <c r="A56" s="82" t="s">
        <v>142</v>
      </c>
      <c r="B56" s="71" t="s">
        <v>148</v>
      </c>
      <c r="C56" s="19">
        <v>244</v>
      </c>
      <c r="D56" s="20">
        <v>226000</v>
      </c>
      <c r="E56" s="19" t="s">
        <v>144</v>
      </c>
      <c r="F56" s="44">
        <v>10</v>
      </c>
      <c r="G56" s="56">
        <f>H56/F56</f>
        <v>3624</v>
      </c>
      <c r="H56" s="28">
        <v>36240</v>
      </c>
      <c r="J56" s="363">
        <v>27588.639999999999</v>
      </c>
      <c r="K56" s="379"/>
      <c r="L56" s="13"/>
      <c r="M56" s="13"/>
      <c r="N56" s="13"/>
      <c r="O56" s="13"/>
      <c r="P56" s="13"/>
      <c r="Q56" s="13"/>
      <c r="R56" s="13"/>
      <c r="S56" s="13"/>
    </row>
    <row r="57" spans="1:19" s="12" customFormat="1" ht="12.75" hidden="1" customHeight="1">
      <c r="A57" s="82" t="s">
        <v>145</v>
      </c>
      <c r="B57" s="71" t="s">
        <v>316</v>
      </c>
      <c r="C57" s="19">
        <v>244</v>
      </c>
      <c r="D57" s="20">
        <v>226000</v>
      </c>
      <c r="E57" s="19" t="s">
        <v>144</v>
      </c>
      <c r="F57" s="44">
        <v>6</v>
      </c>
      <c r="G57" s="56">
        <f>H57/F57</f>
        <v>0</v>
      </c>
      <c r="H57" s="207"/>
      <c r="J57" s="363"/>
      <c r="K57" s="379"/>
      <c r="L57" s="13"/>
      <c r="M57" s="13"/>
      <c r="N57" s="13"/>
      <c r="O57" s="13"/>
      <c r="P57" s="13"/>
      <c r="Q57" s="13"/>
      <c r="R57" s="13"/>
      <c r="S57" s="13"/>
    </row>
    <row r="58" spans="1:19">
      <c r="A58" s="84"/>
      <c r="B58" s="85" t="s">
        <v>122</v>
      </c>
      <c r="C58" s="85"/>
      <c r="D58" s="86"/>
      <c r="E58" s="61"/>
      <c r="F58" s="87"/>
      <c r="G58" s="87"/>
      <c r="H58" s="38">
        <f>SUM(H56:H57)</f>
        <v>36240</v>
      </c>
      <c r="I58" s="67"/>
      <c r="J58" s="366"/>
      <c r="K58" s="384"/>
    </row>
    <row r="59" spans="1:19" hidden="1">
      <c r="A59" s="88">
        <v>12</v>
      </c>
      <c r="B59" s="10"/>
      <c r="C59" s="10"/>
      <c r="D59" s="89"/>
      <c r="E59" s="90"/>
      <c r="F59" s="91"/>
      <c r="G59" s="91"/>
      <c r="H59" s="92">
        <v>38.658000000000001</v>
      </c>
      <c r="I59" s="67"/>
      <c r="J59" s="366"/>
      <c r="K59" s="384"/>
    </row>
    <row r="60" spans="1:19">
      <c r="A60" s="14"/>
      <c r="B60" s="10"/>
      <c r="C60" s="10"/>
      <c r="D60" s="93"/>
      <c r="E60" s="10"/>
      <c r="F60" s="94"/>
      <c r="G60" s="94"/>
      <c r="H60" s="66"/>
      <c r="I60" s="67"/>
      <c r="J60" s="366"/>
      <c r="K60" s="384"/>
    </row>
    <row r="61" spans="1:19">
      <c r="A61" s="552" t="s">
        <v>155</v>
      </c>
      <c r="B61" s="552"/>
      <c r="C61" s="552"/>
      <c r="D61" s="552"/>
      <c r="E61" s="552"/>
      <c r="F61" s="552"/>
      <c r="G61" s="552"/>
      <c r="H61" s="552"/>
      <c r="I61" s="67"/>
      <c r="J61" s="366"/>
      <c r="K61" s="384"/>
    </row>
    <row r="62" spans="1:19">
      <c r="A62" s="14"/>
      <c r="B62" s="10"/>
      <c r="C62" s="10"/>
      <c r="D62" s="93"/>
      <c r="E62" s="10"/>
      <c r="F62" s="94"/>
      <c r="G62" s="94"/>
      <c r="H62" s="66"/>
      <c r="I62" s="67"/>
      <c r="J62" s="366"/>
      <c r="K62" s="384"/>
    </row>
    <row r="63" spans="1:19" ht="51">
      <c r="A63" s="20" t="s">
        <v>124</v>
      </c>
      <c r="B63" s="20" t="s">
        <v>112</v>
      </c>
      <c r="C63" s="20" t="s">
        <v>113</v>
      </c>
      <c r="D63" s="20" t="s">
        <v>114</v>
      </c>
      <c r="E63" s="20" t="s">
        <v>156</v>
      </c>
      <c r="F63" s="20" t="s">
        <v>157</v>
      </c>
      <c r="G63" s="20" t="s">
        <v>158</v>
      </c>
      <c r="H63" s="21" t="s">
        <v>118</v>
      </c>
      <c r="I63" s="67"/>
      <c r="J63" s="366"/>
      <c r="K63" s="384"/>
    </row>
    <row r="64" spans="1:19">
      <c r="A64" s="19">
        <v>1</v>
      </c>
      <c r="B64" s="19">
        <v>2</v>
      </c>
      <c r="C64" s="19"/>
      <c r="D64" s="19">
        <v>3</v>
      </c>
      <c r="E64" s="19">
        <v>4</v>
      </c>
      <c r="F64" s="19">
        <v>5</v>
      </c>
      <c r="G64" s="19">
        <v>6</v>
      </c>
      <c r="H64" s="44">
        <v>7</v>
      </c>
      <c r="I64" s="67"/>
      <c r="J64" s="366"/>
      <c r="K64" s="384"/>
    </row>
    <row r="65" spans="1:19" ht="25.5">
      <c r="A65" s="49">
        <v>1</v>
      </c>
      <c r="B65" s="98" t="s">
        <v>159</v>
      </c>
      <c r="C65" s="99" t="s">
        <v>60</v>
      </c>
      <c r="D65" s="19">
        <v>266000</v>
      </c>
      <c r="E65" s="19">
        <v>25</v>
      </c>
      <c r="F65" s="33">
        <v>3</v>
      </c>
      <c r="G65" s="100">
        <f>H65/E65</f>
        <v>2400</v>
      </c>
      <c r="H65" s="57">
        <v>60000</v>
      </c>
      <c r="I65" s="67"/>
      <c r="J65" s="366"/>
      <c r="K65" s="384"/>
    </row>
    <row r="66" spans="1:19" s="68" customFormat="1" ht="13.5" customHeight="1">
      <c r="A66" s="84"/>
      <c r="B66" s="101" t="s">
        <v>122</v>
      </c>
      <c r="C66" s="61"/>
      <c r="D66" s="86"/>
      <c r="E66" s="61"/>
      <c r="F66" s="87"/>
      <c r="G66" s="87"/>
      <c r="H66" s="208">
        <f>H65</f>
        <v>60000</v>
      </c>
      <c r="I66" s="67"/>
      <c r="J66" s="366"/>
      <c r="K66" s="384"/>
    </row>
    <row r="67" spans="1:19" s="68" customFormat="1" ht="13.5" customHeight="1">
      <c r="A67" s="14"/>
      <c r="B67" s="10"/>
      <c r="C67" s="10"/>
      <c r="D67" s="93"/>
      <c r="E67" s="10"/>
      <c r="F67" s="94"/>
      <c r="G67" s="94"/>
      <c r="H67" s="66"/>
      <c r="I67" s="67"/>
      <c r="J67" s="366"/>
      <c r="K67" s="384"/>
    </row>
    <row r="68" spans="1:19" s="68" customFormat="1" ht="10.5" customHeight="1">
      <c r="A68" s="9"/>
      <c r="B68" s="70"/>
      <c r="C68" s="70"/>
      <c r="D68" s="14" t="s">
        <v>160</v>
      </c>
      <c r="E68" s="14"/>
      <c r="F68" s="69"/>
      <c r="G68" s="69"/>
      <c r="H68" s="66"/>
      <c r="I68" s="209"/>
      <c r="J68" s="366"/>
      <c r="K68" s="396"/>
      <c r="L68" s="210"/>
      <c r="M68" s="210"/>
      <c r="N68" s="210"/>
      <c r="O68" s="210"/>
      <c r="P68" s="210"/>
      <c r="Q68" s="210"/>
      <c r="R68" s="210"/>
      <c r="S68" s="210"/>
    </row>
    <row r="69" spans="1:19" s="68" customFormat="1" ht="10.5" customHeight="1">
      <c r="A69" s="9"/>
      <c r="B69" s="70"/>
      <c r="C69" s="70"/>
      <c r="D69" s="14"/>
      <c r="E69" s="14"/>
      <c r="F69" s="69"/>
      <c r="G69" s="69"/>
      <c r="H69" s="66"/>
      <c r="I69" s="209"/>
      <c r="J69" s="366"/>
      <c r="K69" s="396"/>
      <c r="L69" s="210"/>
      <c r="M69" s="210"/>
      <c r="N69" s="210"/>
      <c r="O69" s="210"/>
      <c r="P69" s="210"/>
      <c r="Q69" s="210"/>
      <c r="R69" s="210"/>
      <c r="S69" s="210"/>
    </row>
    <row r="70" spans="1:19" s="68" customFormat="1" ht="10.5" customHeight="1">
      <c r="A70" s="20" t="s">
        <v>161</v>
      </c>
      <c r="B70" s="51" t="s">
        <v>112</v>
      </c>
      <c r="C70" s="20" t="s">
        <v>113</v>
      </c>
      <c r="D70" s="20" t="s">
        <v>114</v>
      </c>
      <c r="E70" s="20" t="s">
        <v>115</v>
      </c>
      <c r="F70" s="20" t="s">
        <v>137</v>
      </c>
      <c r="G70" s="104" t="s">
        <v>162</v>
      </c>
      <c r="H70" s="21" t="s">
        <v>118</v>
      </c>
      <c r="I70" s="209"/>
      <c r="J70" s="366"/>
      <c r="K70" s="396"/>
      <c r="L70" s="210"/>
      <c r="M70" s="210"/>
      <c r="N70" s="210"/>
      <c r="O70" s="210"/>
      <c r="P70" s="210"/>
      <c r="Q70" s="210"/>
      <c r="R70" s="210"/>
      <c r="S70" s="210"/>
    </row>
    <row r="71" spans="1:19" s="68" customFormat="1" ht="10.5" customHeight="1">
      <c r="A71" s="19">
        <v>1</v>
      </c>
      <c r="B71" s="19">
        <v>2</v>
      </c>
      <c r="C71" s="19">
        <v>3</v>
      </c>
      <c r="D71" s="19">
        <v>4</v>
      </c>
      <c r="E71" s="19">
        <v>5</v>
      </c>
      <c r="F71" s="19">
        <v>6</v>
      </c>
      <c r="G71" s="19">
        <v>7</v>
      </c>
      <c r="H71" s="44">
        <v>8</v>
      </c>
      <c r="I71" s="209"/>
      <c r="J71" s="366"/>
      <c r="K71" s="396"/>
      <c r="L71" s="210"/>
      <c r="M71" s="210"/>
      <c r="N71" s="210"/>
      <c r="O71" s="210"/>
      <c r="P71" s="210"/>
      <c r="Q71" s="210"/>
      <c r="R71" s="210"/>
      <c r="S71" s="210"/>
    </row>
    <row r="72" spans="1:19" s="68" customFormat="1">
      <c r="A72" s="49">
        <v>1</v>
      </c>
      <c r="B72" s="160" t="s">
        <v>208</v>
      </c>
      <c r="C72" s="51" t="s">
        <v>62</v>
      </c>
      <c r="D72" s="19">
        <v>346000</v>
      </c>
      <c r="E72" s="19"/>
      <c r="F72" s="107"/>
      <c r="G72" s="108"/>
      <c r="H72" s="164">
        <f>SUM(H73:H79)</f>
        <v>31402</v>
      </c>
      <c r="I72" s="209"/>
      <c r="J72" s="366"/>
      <c r="K72" s="396"/>
      <c r="L72" s="210"/>
      <c r="M72" s="210"/>
      <c r="N72" s="210"/>
      <c r="O72" s="210"/>
      <c r="P72" s="210"/>
      <c r="Q72" s="210"/>
      <c r="R72" s="210"/>
      <c r="S72" s="210"/>
    </row>
    <row r="73" spans="1:19" s="68" customFormat="1">
      <c r="A73" s="19"/>
      <c r="B73" s="211" t="s">
        <v>290</v>
      </c>
      <c r="C73" s="19"/>
      <c r="D73" s="19"/>
      <c r="E73" s="19" t="s">
        <v>168</v>
      </c>
      <c r="F73" s="19">
        <v>20</v>
      </c>
      <c r="G73" s="19">
        <v>500</v>
      </c>
      <c r="H73" s="141">
        <f>F73*G73</f>
        <v>10000</v>
      </c>
      <c r="I73" s="209"/>
      <c r="J73" s="366"/>
      <c r="K73" s="396"/>
      <c r="L73" s="210"/>
      <c r="M73" s="210"/>
      <c r="N73" s="210"/>
      <c r="O73" s="210"/>
      <c r="P73" s="210"/>
      <c r="Q73" s="210"/>
      <c r="R73" s="210"/>
      <c r="S73" s="210"/>
    </row>
    <row r="74" spans="1:19" s="68" customFormat="1">
      <c r="A74" s="19"/>
      <c r="B74" s="211" t="s">
        <v>293</v>
      </c>
      <c r="C74" s="19"/>
      <c r="D74" s="19"/>
      <c r="E74" s="19" t="s">
        <v>168</v>
      </c>
      <c r="F74" s="44">
        <v>1001</v>
      </c>
      <c r="G74" s="19">
        <v>2</v>
      </c>
      <c r="H74" s="141">
        <f t="shared" ref="H74:H77" si="0">F74*G74</f>
        <v>2002</v>
      </c>
      <c r="I74" s="209"/>
      <c r="J74" s="366"/>
      <c r="K74" s="396"/>
      <c r="L74" s="210"/>
      <c r="M74" s="210"/>
      <c r="N74" s="210"/>
      <c r="O74" s="210"/>
      <c r="P74" s="210"/>
      <c r="Q74" s="210"/>
      <c r="R74" s="210"/>
      <c r="S74" s="210"/>
    </row>
    <row r="75" spans="1:19" s="68" customFormat="1">
      <c r="A75" s="19"/>
      <c r="B75" s="211" t="s">
        <v>294</v>
      </c>
      <c r="C75" s="19"/>
      <c r="D75" s="19"/>
      <c r="E75" s="19" t="s">
        <v>168</v>
      </c>
      <c r="F75" s="19">
        <v>34</v>
      </c>
      <c r="G75" s="19">
        <v>50</v>
      </c>
      <c r="H75" s="141">
        <f t="shared" si="0"/>
        <v>1700</v>
      </c>
      <c r="I75" s="209"/>
      <c r="J75" s="366"/>
      <c r="K75" s="396"/>
      <c r="L75" s="210"/>
      <c r="M75" s="210"/>
      <c r="N75" s="210"/>
      <c r="O75" s="210"/>
      <c r="P75" s="210"/>
      <c r="Q75" s="210"/>
      <c r="R75" s="210"/>
      <c r="S75" s="210"/>
    </row>
    <row r="76" spans="1:19" s="68" customFormat="1">
      <c r="A76" s="19"/>
      <c r="B76" s="211" t="s">
        <v>295</v>
      </c>
      <c r="C76" s="19"/>
      <c r="D76" s="19"/>
      <c r="E76" s="19" t="s">
        <v>168</v>
      </c>
      <c r="F76" s="19">
        <v>69</v>
      </c>
      <c r="G76" s="19">
        <v>20</v>
      </c>
      <c r="H76" s="141">
        <f t="shared" si="0"/>
        <v>1380</v>
      </c>
      <c r="I76" s="209"/>
      <c r="J76" s="366"/>
      <c r="K76" s="396"/>
      <c r="L76" s="210"/>
      <c r="M76" s="210"/>
      <c r="N76" s="210"/>
      <c r="O76" s="210"/>
      <c r="P76" s="210"/>
      <c r="Q76" s="210"/>
      <c r="R76" s="210"/>
      <c r="S76" s="210"/>
    </row>
    <row r="77" spans="1:19" s="68" customFormat="1">
      <c r="A77" s="19"/>
      <c r="B77" s="211" t="s">
        <v>297</v>
      </c>
      <c r="C77" s="19"/>
      <c r="D77" s="19"/>
      <c r="E77" s="19" t="s">
        <v>168</v>
      </c>
      <c r="F77" s="19">
        <v>14</v>
      </c>
      <c r="G77" s="19">
        <v>50</v>
      </c>
      <c r="H77" s="141">
        <f t="shared" si="0"/>
        <v>700</v>
      </c>
      <c r="I77" s="209"/>
      <c r="J77" s="366"/>
      <c r="K77" s="396"/>
      <c r="L77" s="210"/>
      <c r="M77" s="210"/>
      <c r="N77" s="210"/>
      <c r="O77" s="210"/>
      <c r="P77" s="210"/>
      <c r="Q77" s="210"/>
      <c r="R77" s="210"/>
      <c r="S77" s="210"/>
    </row>
    <row r="78" spans="1:19" s="68" customFormat="1" ht="10.5" customHeight="1">
      <c r="A78" s="19"/>
      <c r="B78" s="211" t="s">
        <v>298</v>
      </c>
      <c r="C78" s="19"/>
      <c r="D78" s="19"/>
      <c r="E78" s="19" t="s">
        <v>168</v>
      </c>
      <c r="F78" s="19">
        <v>40</v>
      </c>
      <c r="G78" s="33">
        <f>H78/F78</f>
        <v>54.25</v>
      </c>
      <c r="H78" s="141">
        <v>2170</v>
      </c>
      <c r="I78" s="209"/>
      <c r="J78" s="366"/>
      <c r="K78" s="396"/>
      <c r="L78" s="210"/>
      <c r="M78" s="210"/>
      <c r="N78" s="210"/>
      <c r="O78" s="210"/>
      <c r="P78" s="210"/>
      <c r="Q78" s="210"/>
      <c r="R78" s="210"/>
      <c r="S78" s="210"/>
    </row>
    <row r="79" spans="1:19" s="68" customFormat="1" ht="10.5" customHeight="1">
      <c r="A79" s="19"/>
      <c r="B79" s="212" t="s">
        <v>317</v>
      </c>
      <c r="C79" s="51" t="s">
        <v>318</v>
      </c>
      <c r="D79" s="19" t="s">
        <v>318</v>
      </c>
      <c r="E79" s="19" t="s">
        <v>168</v>
      </c>
      <c r="F79" s="213">
        <v>23</v>
      </c>
      <c r="G79" s="33">
        <v>540</v>
      </c>
      <c r="H79" s="141">
        <v>13450</v>
      </c>
      <c r="I79" s="209"/>
      <c r="J79" s="366">
        <v>13450</v>
      </c>
      <c r="K79" s="396"/>
      <c r="L79" s="210"/>
      <c r="M79" s="210"/>
      <c r="N79" s="210"/>
      <c r="O79" s="210"/>
      <c r="P79" s="210"/>
      <c r="Q79" s="210"/>
      <c r="R79" s="210"/>
      <c r="S79" s="210"/>
    </row>
    <row r="80" spans="1:19" s="68" customFormat="1" ht="10.5" customHeight="1">
      <c r="A80" s="58"/>
      <c r="B80" s="85" t="s">
        <v>122</v>
      </c>
      <c r="C80" s="85"/>
      <c r="D80" s="86"/>
      <c r="E80" s="58"/>
      <c r="F80" s="87"/>
      <c r="G80" s="87"/>
      <c r="H80" s="166">
        <f>H72</f>
        <v>31402</v>
      </c>
      <c r="I80" s="209"/>
      <c r="J80" s="366"/>
      <c r="K80" s="396"/>
      <c r="L80" s="210"/>
      <c r="M80" s="210"/>
      <c r="N80" s="210"/>
      <c r="O80" s="210"/>
      <c r="P80" s="210"/>
      <c r="Q80" s="210"/>
      <c r="R80" s="210"/>
      <c r="S80" s="210"/>
    </row>
    <row r="81" spans="1:19" s="68" customFormat="1" ht="10.5" customHeight="1">
      <c r="A81" s="9"/>
      <c r="B81" s="155"/>
      <c r="C81" s="155"/>
      <c r="D81" s="93"/>
      <c r="E81" s="9"/>
      <c r="F81" s="94"/>
      <c r="G81" s="94"/>
      <c r="H81" s="156"/>
      <c r="I81" s="209"/>
      <c r="J81" s="209"/>
      <c r="K81" s="397"/>
      <c r="L81" s="210"/>
      <c r="M81" s="210"/>
      <c r="N81" s="210"/>
      <c r="O81" s="210"/>
      <c r="P81" s="210"/>
      <c r="Q81" s="210"/>
      <c r="R81" s="210"/>
      <c r="S81" s="210"/>
    </row>
    <row r="82" spans="1:19" s="68" customFormat="1" ht="10.5" customHeight="1">
      <c r="A82" s="9"/>
      <c r="B82" s="155"/>
      <c r="C82" s="155"/>
      <c r="D82" s="93"/>
      <c r="E82" s="9"/>
      <c r="F82" s="94"/>
      <c r="G82" s="94"/>
      <c r="H82" s="156"/>
      <c r="I82" s="209"/>
      <c r="J82" s="209"/>
      <c r="K82" s="397"/>
      <c r="L82" s="210"/>
      <c r="M82" s="210"/>
      <c r="N82" s="210"/>
      <c r="O82" s="210"/>
      <c r="P82" s="210"/>
      <c r="Q82" s="210"/>
      <c r="R82" s="210"/>
      <c r="S82" s="210"/>
    </row>
    <row r="83" spans="1:19">
      <c r="A83" s="9"/>
      <c r="I83" s="112"/>
      <c r="J83" s="13"/>
      <c r="K83" s="373"/>
    </row>
    <row r="84" spans="1:19">
      <c r="A84" s="134" t="s">
        <v>227</v>
      </c>
      <c r="B84" s="103"/>
      <c r="C84" s="103"/>
      <c r="D84" s="103"/>
      <c r="E84" s="103"/>
      <c r="F84" s="135"/>
      <c r="G84" s="135"/>
      <c r="H84" s="136">
        <f>H15+H22+H30+H38+H58+H66+H80</f>
        <v>7568283</v>
      </c>
      <c r="I84" s="13"/>
      <c r="J84" s="13"/>
      <c r="K84" s="373"/>
    </row>
    <row r="85" spans="1:19">
      <c r="A85" s="103"/>
      <c r="B85" s="103"/>
      <c r="C85" s="103"/>
      <c r="D85" s="103"/>
      <c r="E85" s="103"/>
      <c r="F85" s="135"/>
      <c r="G85" s="135"/>
      <c r="H85" s="167"/>
      <c r="I85" s="13"/>
      <c r="J85" s="13"/>
      <c r="K85" s="373"/>
    </row>
  </sheetData>
  <mergeCells count="10">
    <mergeCell ref="A14:A15"/>
    <mergeCell ref="A17:H17"/>
    <mergeCell ref="A24:H24"/>
    <mergeCell ref="A61:H61"/>
    <mergeCell ref="A2:H2"/>
    <mergeCell ref="A4:H4"/>
    <mergeCell ref="A5:H5"/>
    <mergeCell ref="A6:H6"/>
    <mergeCell ref="A8:H8"/>
    <mergeCell ref="A12:A13"/>
  </mergeCells>
  <pageMargins left="0.7" right="0.7" top="0.75" bottom="0.75" header="0.3" footer="0.3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Q86"/>
  <sheetViews>
    <sheetView view="pageBreakPreview" topLeftCell="A23" zoomScaleNormal="100" zoomScaleSheetLayoutView="100" workbookViewId="0">
      <selection activeCell="J10" sqref="J10"/>
    </sheetView>
  </sheetViews>
  <sheetFormatPr defaultRowHeight="12.75"/>
  <cols>
    <col min="1" max="1" width="3.5703125" style="13" customWidth="1"/>
    <col min="2" max="2" width="50" style="13" customWidth="1"/>
    <col min="3" max="3" width="9.7109375" style="13" customWidth="1"/>
    <col min="4" max="4" width="10" style="13" customWidth="1"/>
    <col min="5" max="5" width="11.7109375" style="13" customWidth="1"/>
    <col min="6" max="7" width="11.85546875" style="137" customWidth="1"/>
    <col min="8" max="8" width="15.140625" style="138" customWidth="1"/>
    <col min="9" max="9" width="9.140625" style="12"/>
    <col min="10" max="10" width="10.85546875" style="12" bestFit="1" customWidth="1"/>
    <col min="11" max="11" width="9.140625" style="12"/>
    <col min="12" max="256" width="9.140625" style="13"/>
    <col min="257" max="257" width="3.5703125" style="13" customWidth="1"/>
    <col min="258" max="258" width="50" style="13" customWidth="1"/>
    <col min="259" max="259" width="9.7109375" style="13" customWidth="1"/>
    <col min="260" max="260" width="10" style="13" customWidth="1"/>
    <col min="261" max="261" width="11.7109375" style="13" customWidth="1"/>
    <col min="262" max="263" width="11.85546875" style="13" customWidth="1"/>
    <col min="264" max="264" width="15.140625" style="13" customWidth="1"/>
    <col min="265" max="265" width="9.140625" style="13"/>
    <col min="266" max="266" width="10.85546875" style="13" bestFit="1" customWidth="1"/>
    <col min="267" max="512" width="9.140625" style="13"/>
    <col min="513" max="513" width="3.5703125" style="13" customWidth="1"/>
    <col min="514" max="514" width="50" style="13" customWidth="1"/>
    <col min="515" max="515" width="9.7109375" style="13" customWidth="1"/>
    <col min="516" max="516" width="10" style="13" customWidth="1"/>
    <col min="517" max="517" width="11.7109375" style="13" customWidth="1"/>
    <col min="518" max="519" width="11.85546875" style="13" customWidth="1"/>
    <col min="520" max="520" width="15.140625" style="13" customWidth="1"/>
    <col min="521" max="521" width="9.140625" style="13"/>
    <col min="522" max="522" width="10.85546875" style="13" bestFit="1" customWidth="1"/>
    <col min="523" max="768" width="9.140625" style="13"/>
    <col min="769" max="769" width="3.5703125" style="13" customWidth="1"/>
    <col min="770" max="770" width="50" style="13" customWidth="1"/>
    <col min="771" max="771" width="9.7109375" style="13" customWidth="1"/>
    <col min="772" max="772" width="10" style="13" customWidth="1"/>
    <col min="773" max="773" width="11.7109375" style="13" customWidth="1"/>
    <col min="774" max="775" width="11.85546875" style="13" customWidth="1"/>
    <col min="776" max="776" width="15.140625" style="13" customWidth="1"/>
    <col min="777" max="777" width="9.140625" style="13"/>
    <col min="778" max="778" width="10.85546875" style="13" bestFit="1" customWidth="1"/>
    <col min="779" max="1024" width="9.140625" style="13"/>
    <col min="1025" max="1025" width="3.5703125" style="13" customWidth="1"/>
    <col min="1026" max="1026" width="50" style="13" customWidth="1"/>
    <col min="1027" max="1027" width="9.7109375" style="13" customWidth="1"/>
    <col min="1028" max="1028" width="10" style="13" customWidth="1"/>
    <col min="1029" max="1029" width="11.7109375" style="13" customWidth="1"/>
    <col min="1030" max="1031" width="11.85546875" style="13" customWidth="1"/>
    <col min="1032" max="1032" width="15.140625" style="13" customWidth="1"/>
    <col min="1033" max="1033" width="9.140625" style="13"/>
    <col min="1034" max="1034" width="10.85546875" style="13" bestFit="1" customWidth="1"/>
    <col min="1035" max="1280" width="9.140625" style="13"/>
    <col min="1281" max="1281" width="3.5703125" style="13" customWidth="1"/>
    <col min="1282" max="1282" width="50" style="13" customWidth="1"/>
    <col min="1283" max="1283" width="9.7109375" style="13" customWidth="1"/>
    <col min="1284" max="1284" width="10" style="13" customWidth="1"/>
    <col min="1285" max="1285" width="11.7109375" style="13" customWidth="1"/>
    <col min="1286" max="1287" width="11.85546875" style="13" customWidth="1"/>
    <col min="1288" max="1288" width="15.140625" style="13" customWidth="1"/>
    <col min="1289" max="1289" width="9.140625" style="13"/>
    <col min="1290" max="1290" width="10.85546875" style="13" bestFit="1" customWidth="1"/>
    <col min="1291" max="1536" width="9.140625" style="13"/>
    <col min="1537" max="1537" width="3.5703125" style="13" customWidth="1"/>
    <col min="1538" max="1538" width="50" style="13" customWidth="1"/>
    <col min="1539" max="1539" width="9.7109375" style="13" customWidth="1"/>
    <col min="1540" max="1540" width="10" style="13" customWidth="1"/>
    <col min="1541" max="1541" width="11.7109375" style="13" customWidth="1"/>
    <col min="1542" max="1543" width="11.85546875" style="13" customWidth="1"/>
    <col min="1544" max="1544" width="15.140625" style="13" customWidth="1"/>
    <col min="1545" max="1545" width="9.140625" style="13"/>
    <col min="1546" max="1546" width="10.85546875" style="13" bestFit="1" customWidth="1"/>
    <col min="1547" max="1792" width="9.140625" style="13"/>
    <col min="1793" max="1793" width="3.5703125" style="13" customWidth="1"/>
    <col min="1794" max="1794" width="50" style="13" customWidth="1"/>
    <col min="1795" max="1795" width="9.7109375" style="13" customWidth="1"/>
    <col min="1796" max="1796" width="10" style="13" customWidth="1"/>
    <col min="1797" max="1797" width="11.7109375" style="13" customWidth="1"/>
    <col min="1798" max="1799" width="11.85546875" style="13" customWidth="1"/>
    <col min="1800" max="1800" width="15.140625" style="13" customWidth="1"/>
    <col min="1801" max="1801" width="9.140625" style="13"/>
    <col min="1802" max="1802" width="10.85546875" style="13" bestFit="1" customWidth="1"/>
    <col min="1803" max="2048" width="9.140625" style="13"/>
    <col min="2049" max="2049" width="3.5703125" style="13" customWidth="1"/>
    <col min="2050" max="2050" width="50" style="13" customWidth="1"/>
    <col min="2051" max="2051" width="9.7109375" style="13" customWidth="1"/>
    <col min="2052" max="2052" width="10" style="13" customWidth="1"/>
    <col min="2053" max="2053" width="11.7109375" style="13" customWidth="1"/>
    <col min="2054" max="2055" width="11.85546875" style="13" customWidth="1"/>
    <col min="2056" max="2056" width="15.140625" style="13" customWidth="1"/>
    <col min="2057" max="2057" width="9.140625" style="13"/>
    <col min="2058" max="2058" width="10.85546875" style="13" bestFit="1" customWidth="1"/>
    <col min="2059" max="2304" width="9.140625" style="13"/>
    <col min="2305" max="2305" width="3.5703125" style="13" customWidth="1"/>
    <col min="2306" max="2306" width="50" style="13" customWidth="1"/>
    <col min="2307" max="2307" width="9.7109375" style="13" customWidth="1"/>
    <col min="2308" max="2308" width="10" style="13" customWidth="1"/>
    <col min="2309" max="2309" width="11.7109375" style="13" customWidth="1"/>
    <col min="2310" max="2311" width="11.85546875" style="13" customWidth="1"/>
    <col min="2312" max="2312" width="15.140625" style="13" customWidth="1"/>
    <col min="2313" max="2313" width="9.140625" style="13"/>
    <col min="2314" max="2314" width="10.85546875" style="13" bestFit="1" customWidth="1"/>
    <col min="2315" max="2560" width="9.140625" style="13"/>
    <col min="2561" max="2561" width="3.5703125" style="13" customWidth="1"/>
    <col min="2562" max="2562" width="50" style="13" customWidth="1"/>
    <col min="2563" max="2563" width="9.7109375" style="13" customWidth="1"/>
    <col min="2564" max="2564" width="10" style="13" customWidth="1"/>
    <col min="2565" max="2565" width="11.7109375" style="13" customWidth="1"/>
    <col min="2566" max="2567" width="11.85546875" style="13" customWidth="1"/>
    <col min="2568" max="2568" width="15.140625" style="13" customWidth="1"/>
    <col min="2569" max="2569" width="9.140625" style="13"/>
    <col min="2570" max="2570" width="10.85546875" style="13" bestFit="1" customWidth="1"/>
    <col min="2571" max="2816" width="9.140625" style="13"/>
    <col min="2817" max="2817" width="3.5703125" style="13" customWidth="1"/>
    <col min="2818" max="2818" width="50" style="13" customWidth="1"/>
    <col min="2819" max="2819" width="9.7109375" style="13" customWidth="1"/>
    <col min="2820" max="2820" width="10" style="13" customWidth="1"/>
    <col min="2821" max="2821" width="11.7109375" style="13" customWidth="1"/>
    <col min="2822" max="2823" width="11.85546875" style="13" customWidth="1"/>
    <col min="2824" max="2824" width="15.140625" style="13" customWidth="1"/>
    <col min="2825" max="2825" width="9.140625" style="13"/>
    <col min="2826" max="2826" width="10.85546875" style="13" bestFit="1" customWidth="1"/>
    <col min="2827" max="3072" width="9.140625" style="13"/>
    <col min="3073" max="3073" width="3.5703125" style="13" customWidth="1"/>
    <col min="3074" max="3074" width="50" style="13" customWidth="1"/>
    <col min="3075" max="3075" width="9.7109375" style="13" customWidth="1"/>
    <col min="3076" max="3076" width="10" style="13" customWidth="1"/>
    <col min="3077" max="3077" width="11.7109375" style="13" customWidth="1"/>
    <col min="3078" max="3079" width="11.85546875" style="13" customWidth="1"/>
    <col min="3080" max="3080" width="15.140625" style="13" customWidth="1"/>
    <col min="3081" max="3081" width="9.140625" style="13"/>
    <col min="3082" max="3082" width="10.85546875" style="13" bestFit="1" customWidth="1"/>
    <col min="3083" max="3328" width="9.140625" style="13"/>
    <col min="3329" max="3329" width="3.5703125" style="13" customWidth="1"/>
    <col min="3330" max="3330" width="50" style="13" customWidth="1"/>
    <col min="3331" max="3331" width="9.7109375" style="13" customWidth="1"/>
    <col min="3332" max="3332" width="10" style="13" customWidth="1"/>
    <col min="3333" max="3333" width="11.7109375" style="13" customWidth="1"/>
    <col min="3334" max="3335" width="11.85546875" style="13" customWidth="1"/>
    <col min="3336" max="3336" width="15.140625" style="13" customWidth="1"/>
    <col min="3337" max="3337" width="9.140625" style="13"/>
    <col min="3338" max="3338" width="10.85546875" style="13" bestFit="1" customWidth="1"/>
    <col min="3339" max="3584" width="9.140625" style="13"/>
    <col min="3585" max="3585" width="3.5703125" style="13" customWidth="1"/>
    <col min="3586" max="3586" width="50" style="13" customWidth="1"/>
    <col min="3587" max="3587" width="9.7109375" style="13" customWidth="1"/>
    <col min="3588" max="3588" width="10" style="13" customWidth="1"/>
    <col min="3589" max="3589" width="11.7109375" style="13" customWidth="1"/>
    <col min="3590" max="3591" width="11.85546875" style="13" customWidth="1"/>
    <col min="3592" max="3592" width="15.140625" style="13" customWidth="1"/>
    <col min="3593" max="3593" width="9.140625" style="13"/>
    <col min="3594" max="3594" width="10.85546875" style="13" bestFit="1" customWidth="1"/>
    <col min="3595" max="3840" width="9.140625" style="13"/>
    <col min="3841" max="3841" width="3.5703125" style="13" customWidth="1"/>
    <col min="3842" max="3842" width="50" style="13" customWidth="1"/>
    <col min="3843" max="3843" width="9.7109375" style="13" customWidth="1"/>
    <col min="3844" max="3844" width="10" style="13" customWidth="1"/>
    <col min="3845" max="3845" width="11.7109375" style="13" customWidth="1"/>
    <col min="3846" max="3847" width="11.85546875" style="13" customWidth="1"/>
    <col min="3848" max="3848" width="15.140625" style="13" customWidth="1"/>
    <col min="3849" max="3849" width="9.140625" style="13"/>
    <col min="3850" max="3850" width="10.85546875" style="13" bestFit="1" customWidth="1"/>
    <col min="3851" max="4096" width="9.140625" style="13"/>
    <col min="4097" max="4097" width="3.5703125" style="13" customWidth="1"/>
    <col min="4098" max="4098" width="50" style="13" customWidth="1"/>
    <col min="4099" max="4099" width="9.7109375" style="13" customWidth="1"/>
    <col min="4100" max="4100" width="10" style="13" customWidth="1"/>
    <col min="4101" max="4101" width="11.7109375" style="13" customWidth="1"/>
    <col min="4102" max="4103" width="11.85546875" style="13" customWidth="1"/>
    <col min="4104" max="4104" width="15.140625" style="13" customWidth="1"/>
    <col min="4105" max="4105" width="9.140625" style="13"/>
    <col min="4106" max="4106" width="10.85546875" style="13" bestFit="1" customWidth="1"/>
    <col min="4107" max="4352" width="9.140625" style="13"/>
    <col min="4353" max="4353" width="3.5703125" style="13" customWidth="1"/>
    <col min="4354" max="4354" width="50" style="13" customWidth="1"/>
    <col min="4355" max="4355" width="9.7109375" style="13" customWidth="1"/>
    <col min="4356" max="4356" width="10" style="13" customWidth="1"/>
    <col min="4357" max="4357" width="11.7109375" style="13" customWidth="1"/>
    <col min="4358" max="4359" width="11.85546875" style="13" customWidth="1"/>
    <col min="4360" max="4360" width="15.140625" style="13" customWidth="1"/>
    <col min="4361" max="4361" width="9.140625" style="13"/>
    <col min="4362" max="4362" width="10.85546875" style="13" bestFit="1" customWidth="1"/>
    <col min="4363" max="4608" width="9.140625" style="13"/>
    <col min="4609" max="4609" width="3.5703125" style="13" customWidth="1"/>
    <col min="4610" max="4610" width="50" style="13" customWidth="1"/>
    <col min="4611" max="4611" width="9.7109375" style="13" customWidth="1"/>
    <col min="4612" max="4612" width="10" style="13" customWidth="1"/>
    <col min="4613" max="4613" width="11.7109375" style="13" customWidth="1"/>
    <col min="4614" max="4615" width="11.85546875" style="13" customWidth="1"/>
    <col min="4616" max="4616" width="15.140625" style="13" customWidth="1"/>
    <col min="4617" max="4617" width="9.140625" style="13"/>
    <col min="4618" max="4618" width="10.85546875" style="13" bestFit="1" customWidth="1"/>
    <col min="4619" max="4864" width="9.140625" style="13"/>
    <col min="4865" max="4865" width="3.5703125" style="13" customWidth="1"/>
    <col min="4866" max="4866" width="50" style="13" customWidth="1"/>
    <col min="4867" max="4867" width="9.7109375" style="13" customWidth="1"/>
    <col min="4868" max="4868" width="10" style="13" customWidth="1"/>
    <col min="4869" max="4869" width="11.7109375" style="13" customWidth="1"/>
    <col min="4870" max="4871" width="11.85546875" style="13" customWidth="1"/>
    <col min="4872" max="4872" width="15.140625" style="13" customWidth="1"/>
    <col min="4873" max="4873" width="9.140625" style="13"/>
    <col min="4874" max="4874" width="10.85546875" style="13" bestFit="1" customWidth="1"/>
    <col min="4875" max="5120" width="9.140625" style="13"/>
    <col min="5121" max="5121" width="3.5703125" style="13" customWidth="1"/>
    <col min="5122" max="5122" width="50" style="13" customWidth="1"/>
    <col min="5123" max="5123" width="9.7109375" style="13" customWidth="1"/>
    <col min="5124" max="5124" width="10" style="13" customWidth="1"/>
    <col min="5125" max="5125" width="11.7109375" style="13" customWidth="1"/>
    <col min="5126" max="5127" width="11.85546875" style="13" customWidth="1"/>
    <col min="5128" max="5128" width="15.140625" style="13" customWidth="1"/>
    <col min="5129" max="5129" width="9.140625" style="13"/>
    <col min="5130" max="5130" width="10.85546875" style="13" bestFit="1" customWidth="1"/>
    <col min="5131" max="5376" width="9.140625" style="13"/>
    <col min="5377" max="5377" width="3.5703125" style="13" customWidth="1"/>
    <col min="5378" max="5378" width="50" style="13" customWidth="1"/>
    <col min="5379" max="5379" width="9.7109375" style="13" customWidth="1"/>
    <col min="5380" max="5380" width="10" style="13" customWidth="1"/>
    <col min="5381" max="5381" width="11.7109375" style="13" customWidth="1"/>
    <col min="5382" max="5383" width="11.85546875" style="13" customWidth="1"/>
    <col min="5384" max="5384" width="15.140625" style="13" customWidth="1"/>
    <col min="5385" max="5385" width="9.140625" style="13"/>
    <col min="5386" max="5386" width="10.85546875" style="13" bestFit="1" customWidth="1"/>
    <col min="5387" max="5632" width="9.140625" style="13"/>
    <col min="5633" max="5633" width="3.5703125" style="13" customWidth="1"/>
    <col min="5634" max="5634" width="50" style="13" customWidth="1"/>
    <col min="5635" max="5635" width="9.7109375" style="13" customWidth="1"/>
    <col min="5636" max="5636" width="10" style="13" customWidth="1"/>
    <col min="5637" max="5637" width="11.7109375" style="13" customWidth="1"/>
    <col min="5638" max="5639" width="11.85546875" style="13" customWidth="1"/>
    <col min="5640" max="5640" width="15.140625" style="13" customWidth="1"/>
    <col min="5641" max="5641" width="9.140625" style="13"/>
    <col min="5642" max="5642" width="10.85546875" style="13" bestFit="1" customWidth="1"/>
    <col min="5643" max="5888" width="9.140625" style="13"/>
    <col min="5889" max="5889" width="3.5703125" style="13" customWidth="1"/>
    <col min="5890" max="5890" width="50" style="13" customWidth="1"/>
    <col min="5891" max="5891" width="9.7109375" style="13" customWidth="1"/>
    <col min="5892" max="5892" width="10" style="13" customWidth="1"/>
    <col min="5893" max="5893" width="11.7109375" style="13" customWidth="1"/>
    <col min="5894" max="5895" width="11.85546875" style="13" customWidth="1"/>
    <col min="5896" max="5896" width="15.140625" style="13" customWidth="1"/>
    <col min="5897" max="5897" width="9.140625" style="13"/>
    <col min="5898" max="5898" width="10.85546875" style="13" bestFit="1" customWidth="1"/>
    <col min="5899" max="6144" width="9.140625" style="13"/>
    <col min="6145" max="6145" width="3.5703125" style="13" customWidth="1"/>
    <col min="6146" max="6146" width="50" style="13" customWidth="1"/>
    <col min="6147" max="6147" width="9.7109375" style="13" customWidth="1"/>
    <col min="6148" max="6148" width="10" style="13" customWidth="1"/>
    <col min="6149" max="6149" width="11.7109375" style="13" customWidth="1"/>
    <col min="6150" max="6151" width="11.85546875" style="13" customWidth="1"/>
    <col min="6152" max="6152" width="15.140625" style="13" customWidth="1"/>
    <col min="6153" max="6153" width="9.140625" style="13"/>
    <col min="6154" max="6154" width="10.85546875" style="13" bestFit="1" customWidth="1"/>
    <col min="6155" max="6400" width="9.140625" style="13"/>
    <col min="6401" max="6401" width="3.5703125" style="13" customWidth="1"/>
    <col min="6402" max="6402" width="50" style="13" customWidth="1"/>
    <col min="6403" max="6403" width="9.7109375" style="13" customWidth="1"/>
    <col min="6404" max="6404" width="10" style="13" customWidth="1"/>
    <col min="6405" max="6405" width="11.7109375" style="13" customWidth="1"/>
    <col min="6406" max="6407" width="11.85546875" style="13" customWidth="1"/>
    <col min="6408" max="6408" width="15.140625" style="13" customWidth="1"/>
    <col min="6409" max="6409" width="9.140625" style="13"/>
    <col min="6410" max="6410" width="10.85546875" style="13" bestFit="1" customWidth="1"/>
    <col min="6411" max="6656" width="9.140625" style="13"/>
    <col min="6657" max="6657" width="3.5703125" style="13" customWidth="1"/>
    <col min="6658" max="6658" width="50" style="13" customWidth="1"/>
    <col min="6659" max="6659" width="9.7109375" style="13" customWidth="1"/>
    <col min="6660" max="6660" width="10" style="13" customWidth="1"/>
    <col min="6661" max="6661" width="11.7109375" style="13" customWidth="1"/>
    <col min="6662" max="6663" width="11.85546875" style="13" customWidth="1"/>
    <col min="6664" max="6664" width="15.140625" style="13" customWidth="1"/>
    <col min="6665" max="6665" width="9.140625" style="13"/>
    <col min="6666" max="6666" width="10.85546875" style="13" bestFit="1" customWidth="1"/>
    <col min="6667" max="6912" width="9.140625" style="13"/>
    <col min="6913" max="6913" width="3.5703125" style="13" customWidth="1"/>
    <col min="6914" max="6914" width="50" style="13" customWidth="1"/>
    <col min="6915" max="6915" width="9.7109375" style="13" customWidth="1"/>
    <col min="6916" max="6916" width="10" style="13" customWidth="1"/>
    <col min="6917" max="6917" width="11.7109375" style="13" customWidth="1"/>
    <col min="6918" max="6919" width="11.85546875" style="13" customWidth="1"/>
    <col min="6920" max="6920" width="15.140625" style="13" customWidth="1"/>
    <col min="6921" max="6921" width="9.140625" style="13"/>
    <col min="6922" max="6922" width="10.85546875" style="13" bestFit="1" customWidth="1"/>
    <col min="6923" max="7168" width="9.140625" style="13"/>
    <col min="7169" max="7169" width="3.5703125" style="13" customWidth="1"/>
    <col min="7170" max="7170" width="50" style="13" customWidth="1"/>
    <col min="7171" max="7171" width="9.7109375" style="13" customWidth="1"/>
    <col min="7172" max="7172" width="10" style="13" customWidth="1"/>
    <col min="7173" max="7173" width="11.7109375" style="13" customWidth="1"/>
    <col min="7174" max="7175" width="11.85546875" style="13" customWidth="1"/>
    <col min="7176" max="7176" width="15.140625" style="13" customWidth="1"/>
    <col min="7177" max="7177" width="9.140625" style="13"/>
    <col min="7178" max="7178" width="10.85546875" style="13" bestFit="1" customWidth="1"/>
    <col min="7179" max="7424" width="9.140625" style="13"/>
    <col min="7425" max="7425" width="3.5703125" style="13" customWidth="1"/>
    <col min="7426" max="7426" width="50" style="13" customWidth="1"/>
    <col min="7427" max="7427" width="9.7109375" style="13" customWidth="1"/>
    <col min="7428" max="7428" width="10" style="13" customWidth="1"/>
    <col min="7429" max="7429" width="11.7109375" style="13" customWidth="1"/>
    <col min="7430" max="7431" width="11.85546875" style="13" customWidth="1"/>
    <col min="7432" max="7432" width="15.140625" style="13" customWidth="1"/>
    <col min="7433" max="7433" width="9.140625" style="13"/>
    <col min="7434" max="7434" width="10.85546875" style="13" bestFit="1" customWidth="1"/>
    <col min="7435" max="7680" width="9.140625" style="13"/>
    <col min="7681" max="7681" width="3.5703125" style="13" customWidth="1"/>
    <col min="7682" max="7682" width="50" style="13" customWidth="1"/>
    <col min="7683" max="7683" width="9.7109375" style="13" customWidth="1"/>
    <col min="7684" max="7684" width="10" style="13" customWidth="1"/>
    <col min="7685" max="7685" width="11.7109375" style="13" customWidth="1"/>
    <col min="7686" max="7687" width="11.85546875" style="13" customWidth="1"/>
    <col min="7688" max="7688" width="15.140625" style="13" customWidth="1"/>
    <col min="7689" max="7689" width="9.140625" style="13"/>
    <col min="7690" max="7690" width="10.85546875" style="13" bestFit="1" customWidth="1"/>
    <col min="7691" max="7936" width="9.140625" style="13"/>
    <col min="7937" max="7937" width="3.5703125" style="13" customWidth="1"/>
    <col min="7938" max="7938" width="50" style="13" customWidth="1"/>
    <col min="7939" max="7939" width="9.7109375" style="13" customWidth="1"/>
    <col min="7940" max="7940" width="10" style="13" customWidth="1"/>
    <col min="7941" max="7941" width="11.7109375" style="13" customWidth="1"/>
    <col min="7942" max="7943" width="11.85546875" style="13" customWidth="1"/>
    <col min="7944" max="7944" width="15.140625" style="13" customWidth="1"/>
    <col min="7945" max="7945" width="9.140625" style="13"/>
    <col min="7946" max="7946" width="10.85546875" style="13" bestFit="1" customWidth="1"/>
    <col min="7947" max="8192" width="9.140625" style="13"/>
    <col min="8193" max="8193" width="3.5703125" style="13" customWidth="1"/>
    <col min="8194" max="8194" width="50" style="13" customWidth="1"/>
    <col min="8195" max="8195" width="9.7109375" style="13" customWidth="1"/>
    <col min="8196" max="8196" width="10" style="13" customWidth="1"/>
    <col min="8197" max="8197" width="11.7109375" style="13" customWidth="1"/>
    <col min="8198" max="8199" width="11.85546875" style="13" customWidth="1"/>
    <col min="8200" max="8200" width="15.140625" style="13" customWidth="1"/>
    <col min="8201" max="8201" width="9.140625" style="13"/>
    <col min="8202" max="8202" width="10.85546875" style="13" bestFit="1" customWidth="1"/>
    <col min="8203" max="8448" width="9.140625" style="13"/>
    <col min="8449" max="8449" width="3.5703125" style="13" customWidth="1"/>
    <col min="8450" max="8450" width="50" style="13" customWidth="1"/>
    <col min="8451" max="8451" width="9.7109375" style="13" customWidth="1"/>
    <col min="8452" max="8452" width="10" style="13" customWidth="1"/>
    <col min="8453" max="8453" width="11.7109375" style="13" customWidth="1"/>
    <col min="8454" max="8455" width="11.85546875" style="13" customWidth="1"/>
    <col min="8456" max="8456" width="15.140625" style="13" customWidth="1"/>
    <col min="8457" max="8457" width="9.140625" style="13"/>
    <col min="8458" max="8458" width="10.85546875" style="13" bestFit="1" customWidth="1"/>
    <col min="8459" max="8704" width="9.140625" style="13"/>
    <col min="8705" max="8705" width="3.5703125" style="13" customWidth="1"/>
    <col min="8706" max="8706" width="50" style="13" customWidth="1"/>
    <col min="8707" max="8707" width="9.7109375" style="13" customWidth="1"/>
    <col min="8708" max="8708" width="10" style="13" customWidth="1"/>
    <col min="8709" max="8709" width="11.7109375" style="13" customWidth="1"/>
    <col min="8710" max="8711" width="11.85546875" style="13" customWidth="1"/>
    <col min="8712" max="8712" width="15.140625" style="13" customWidth="1"/>
    <col min="8713" max="8713" width="9.140625" style="13"/>
    <col min="8714" max="8714" width="10.85546875" style="13" bestFit="1" customWidth="1"/>
    <col min="8715" max="8960" width="9.140625" style="13"/>
    <col min="8961" max="8961" width="3.5703125" style="13" customWidth="1"/>
    <col min="8962" max="8962" width="50" style="13" customWidth="1"/>
    <col min="8963" max="8963" width="9.7109375" style="13" customWidth="1"/>
    <col min="8964" max="8964" width="10" style="13" customWidth="1"/>
    <col min="8965" max="8965" width="11.7109375" style="13" customWidth="1"/>
    <col min="8966" max="8967" width="11.85546875" style="13" customWidth="1"/>
    <col min="8968" max="8968" width="15.140625" style="13" customWidth="1"/>
    <col min="8969" max="8969" width="9.140625" style="13"/>
    <col min="8970" max="8970" width="10.85546875" style="13" bestFit="1" customWidth="1"/>
    <col min="8971" max="9216" width="9.140625" style="13"/>
    <col min="9217" max="9217" width="3.5703125" style="13" customWidth="1"/>
    <col min="9218" max="9218" width="50" style="13" customWidth="1"/>
    <col min="9219" max="9219" width="9.7109375" style="13" customWidth="1"/>
    <col min="9220" max="9220" width="10" style="13" customWidth="1"/>
    <col min="9221" max="9221" width="11.7109375" style="13" customWidth="1"/>
    <col min="9222" max="9223" width="11.85546875" style="13" customWidth="1"/>
    <col min="9224" max="9224" width="15.140625" style="13" customWidth="1"/>
    <col min="9225" max="9225" width="9.140625" style="13"/>
    <col min="9226" max="9226" width="10.85546875" style="13" bestFit="1" customWidth="1"/>
    <col min="9227" max="9472" width="9.140625" style="13"/>
    <col min="9473" max="9473" width="3.5703125" style="13" customWidth="1"/>
    <col min="9474" max="9474" width="50" style="13" customWidth="1"/>
    <col min="9475" max="9475" width="9.7109375" style="13" customWidth="1"/>
    <col min="9476" max="9476" width="10" style="13" customWidth="1"/>
    <col min="9477" max="9477" width="11.7109375" style="13" customWidth="1"/>
    <col min="9478" max="9479" width="11.85546875" style="13" customWidth="1"/>
    <col min="9480" max="9480" width="15.140625" style="13" customWidth="1"/>
    <col min="9481" max="9481" width="9.140625" style="13"/>
    <col min="9482" max="9482" width="10.85546875" style="13" bestFit="1" customWidth="1"/>
    <col min="9483" max="9728" width="9.140625" style="13"/>
    <col min="9729" max="9729" width="3.5703125" style="13" customWidth="1"/>
    <col min="9730" max="9730" width="50" style="13" customWidth="1"/>
    <col min="9731" max="9731" width="9.7109375" style="13" customWidth="1"/>
    <col min="9732" max="9732" width="10" style="13" customWidth="1"/>
    <col min="9733" max="9733" width="11.7109375" style="13" customWidth="1"/>
    <col min="9734" max="9735" width="11.85546875" style="13" customWidth="1"/>
    <col min="9736" max="9736" width="15.140625" style="13" customWidth="1"/>
    <col min="9737" max="9737" width="9.140625" style="13"/>
    <col min="9738" max="9738" width="10.85546875" style="13" bestFit="1" customWidth="1"/>
    <col min="9739" max="9984" width="9.140625" style="13"/>
    <col min="9985" max="9985" width="3.5703125" style="13" customWidth="1"/>
    <col min="9986" max="9986" width="50" style="13" customWidth="1"/>
    <col min="9987" max="9987" width="9.7109375" style="13" customWidth="1"/>
    <col min="9988" max="9988" width="10" style="13" customWidth="1"/>
    <col min="9989" max="9989" width="11.7109375" style="13" customWidth="1"/>
    <col min="9990" max="9991" width="11.85546875" style="13" customWidth="1"/>
    <col min="9992" max="9992" width="15.140625" style="13" customWidth="1"/>
    <col min="9993" max="9993" width="9.140625" style="13"/>
    <col min="9994" max="9994" width="10.85546875" style="13" bestFit="1" customWidth="1"/>
    <col min="9995" max="10240" width="9.140625" style="13"/>
    <col min="10241" max="10241" width="3.5703125" style="13" customWidth="1"/>
    <col min="10242" max="10242" width="50" style="13" customWidth="1"/>
    <col min="10243" max="10243" width="9.7109375" style="13" customWidth="1"/>
    <col min="10244" max="10244" width="10" style="13" customWidth="1"/>
    <col min="10245" max="10245" width="11.7109375" style="13" customWidth="1"/>
    <col min="10246" max="10247" width="11.85546875" style="13" customWidth="1"/>
    <col min="10248" max="10248" width="15.140625" style="13" customWidth="1"/>
    <col min="10249" max="10249" width="9.140625" style="13"/>
    <col min="10250" max="10250" width="10.85546875" style="13" bestFit="1" customWidth="1"/>
    <col min="10251" max="10496" width="9.140625" style="13"/>
    <col min="10497" max="10497" width="3.5703125" style="13" customWidth="1"/>
    <col min="10498" max="10498" width="50" style="13" customWidth="1"/>
    <col min="10499" max="10499" width="9.7109375" style="13" customWidth="1"/>
    <col min="10500" max="10500" width="10" style="13" customWidth="1"/>
    <col min="10501" max="10501" width="11.7109375" style="13" customWidth="1"/>
    <col min="10502" max="10503" width="11.85546875" style="13" customWidth="1"/>
    <col min="10504" max="10504" width="15.140625" style="13" customWidth="1"/>
    <col min="10505" max="10505" width="9.140625" style="13"/>
    <col min="10506" max="10506" width="10.85546875" style="13" bestFit="1" customWidth="1"/>
    <col min="10507" max="10752" width="9.140625" style="13"/>
    <col min="10753" max="10753" width="3.5703125" style="13" customWidth="1"/>
    <col min="10754" max="10754" width="50" style="13" customWidth="1"/>
    <col min="10755" max="10755" width="9.7109375" style="13" customWidth="1"/>
    <col min="10756" max="10756" width="10" style="13" customWidth="1"/>
    <col min="10757" max="10757" width="11.7109375" style="13" customWidth="1"/>
    <col min="10758" max="10759" width="11.85546875" style="13" customWidth="1"/>
    <col min="10760" max="10760" width="15.140625" style="13" customWidth="1"/>
    <col min="10761" max="10761" width="9.140625" style="13"/>
    <col min="10762" max="10762" width="10.85546875" style="13" bestFit="1" customWidth="1"/>
    <col min="10763" max="11008" width="9.140625" style="13"/>
    <col min="11009" max="11009" width="3.5703125" style="13" customWidth="1"/>
    <col min="11010" max="11010" width="50" style="13" customWidth="1"/>
    <col min="11011" max="11011" width="9.7109375" style="13" customWidth="1"/>
    <col min="11012" max="11012" width="10" style="13" customWidth="1"/>
    <col min="11013" max="11013" width="11.7109375" style="13" customWidth="1"/>
    <col min="11014" max="11015" width="11.85546875" style="13" customWidth="1"/>
    <col min="11016" max="11016" width="15.140625" style="13" customWidth="1"/>
    <col min="11017" max="11017" width="9.140625" style="13"/>
    <col min="11018" max="11018" width="10.85546875" style="13" bestFit="1" customWidth="1"/>
    <col min="11019" max="11264" width="9.140625" style="13"/>
    <col min="11265" max="11265" width="3.5703125" style="13" customWidth="1"/>
    <col min="11266" max="11266" width="50" style="13" customWidth="1"/>
    <col min="11267" max="11267" width="9.7109375" style="13" customWidth="1"/>
    <col min="11268" max="11268" width="10" style="13" customWidth="1"/>
    <col min="11269" max="11269" width="11.7109375" style="13" customWidth="1"/>
    <col min="11270" max="11271" width="11.85546875" style="13" customWidth="1"/>
    <col min="11272" max="11272" width="15.140625" style="13" customWidth="1"/>
    <col min="11273" max="11273" width="9.140625" style="13"/>
    <col min="11274" max="11274" width="10.85546875" style="13" bestFit="1" customWidth="1"/>
    <col min="11275" max="11520" width="9.140625" style="13"/>
    <col min="11521" max="11521" width="3.5703125" style="13" customWidth="1"/>
    <col min="11522" max="11522" width="50" style="13" customWidth="1"/>
    <col min="11523" max="11523" width="9.7109375" style="13" customWidth="1"/>
    <col min="11524" max="11524" width="10" style="13" customWidth="1"/>
    <col min="11525" max="11525" width="11.7109375" style="13" customWidth="1"/>
    <col min="11526" max="11527" width="11.85546875" style="13" customWidth="1"/>
    <col min="11528" max="11528" width="15.140625" style="13" customWidth="1"/>
    <col min="11529" max="11529" width="9.140625" style="13"/>
    <col min="11530" max="11530" width="10.85546875" style="13" bestFit="1" customWidth="1"/>
    <col min="11531" max="11776" width="9.140625" style="13"/>
    <col min="11777" max="11777" width="3.5703125" style="13" customWidth="1"/>
    <col min="11778" max="11778" width="50" style="13" customWidth="1"/>
    <col min="11779" max="11779" width="9.7109375" style="13" customWidth="1"/>
    <col min="11780" max="11780" width="10" style="13" customWidth="1"/>
    <col min="11781" max="11781" width="11.7109375" style="13" customWidth="1"/>
    <col min="11782" max="11783" width="11.85546875" style="13" customWidth="1"/>
    <col min="11784" max="11784" width="15.140625" style="13" customWidth="1"/>
    <col min="11785" max="11785" width="9.140625" style="13"/>
    <col min="11786" max="11786" width="10.85546875" style="13" bestFit="1" customWidth="1"/>
    <col min="11787" max="12032" width="9.140625" style="13"/>
    <col min="12033" max="12033" width="3.5703125" style="13" customWidth="1"/>
    <col min="12034" max="12034" width="50" style="13" customWidth="1"/>
    <col min="12035" max="12035" width="9.7109375" style="13" customWidth="1"/>
    <col min="12036" max="12036" width="10" style="13" customWidth="1"/>
    <col min="12037" max="12037" width="11.7109375" style="13" customWidth="1"/>
    <col min="12038" max="12039" width="11.85546875" style="13" customWidth="1"/>
    <col min="12040" max="12040" width="15.140625" style="13" customWidth="1"/>
    <col min="12041" max="12041" width="9.140625" style="13"/>
    <col min="12042" max="12042" width="10.85546875" style="13" bestFit="1" customWidth="1"/>
    <col min="12043" max="12288" width="9.140625" style="13"/>
    <col min="12289" max="12289" width="3.5703125" style="13" customWidth="1"/>
    <col min="12290" max="12290" width="50" style="13" customWidth="1"/>
    <col min="12291" max="12291" width="9.7109375" style="13" customWidth="1"/>
    <col min="12292" max="12292" width="10" style="13" customWidth="1"/>
    <col min="12293" max="12293" width="11.7109375" style="13" customWidth="1"/>
    <col min="12294" max="12295" width="11.85546875" style="13" customWidth="1"/>
    <col min="12296" max="12296" width="15.140625" style="13" customWidth="1"/>
    <col min="12297" max="12297" width="9.140625" style="13"/>
    <col min="12298" max="12298" width="10.85546875" style="13" bestFit="1" customWidth="1"/>
    <col min="12299" max="12544" width="9.140625" style="13"/>
    <col min="12545" max="12545" width="3.5703125" style="13" customWidth="1"/>
    <col min="12546" max="12546" width="50" style="13" customWidth="1"/>
    <col min="12547" max="12547" width="9.7109375" style="13" customWidth="1"/>
    <col min="12548" max="12548" width="10" style="13" customWidth="1"/>
    <col min="12549" max="12549" width="11.7109375" style="13" customWidth="1"/>
    <col min="12550" max="12551" width="11.85546875" style="13" customWidth="1"/>
    <col min="12552" max="12552" width="15.140625" style="13" customWidth="1"/>
    <col min="12553" max="12553" width="9.140625" style="13"/>
    <col min="12554" max="12554" width="10.85546875" style="13" bestFit="1" customWidth="1"/>
    <col min="12555" max="12800" width="9.140625" style="13"/>
    <col min="12801" max="12801" width="3.5703125" style="13" customWidth="1"/>
    <col min="12802" max="12802" width="50" style="13" customWidth="1"/>
    <col min="12803" max="12803" width="9.7109375" style="13" customWidth="1"/>
    <col min="12804" max="12804" width="10" style="13" customWidth="1"/>
    <col min="12805" max="12805" width="11.7109375" style="13" customWidth="1"/>
    <col min="12806" max="12807" width="11.85546875" style="13" customWidth="1"/>
    <col min="12808" max="12808" width="15.140625" style="13" customWidth="1"/>
    <col min="12809" max="12809" width="9.140625" style="13"/>
    <col min="12810" max="12810" width="10.85546875" style="13" bestFit="1" customWidth="1"/>
    <col min="12811" max="13056" width="9.140625" style="13"/>
    <col min="13057" max="13057" width="3.5703125" style="13" customWidth="1"/>
    <col min="13058" max="13058" width="50" style="13" customWidth="1"/>
    <col min="13059" max="13059" width="9.7109375" style="13" customWidth="1"/>
    <col min="13060" max="13060" width="10" style="13" customWidth="1"/>
    <col min="13061" max="13061" width="11.7109375" style="13" customWidth="1"/>
    <col min="13062" max="13063" width="11.85546875" style="13" customWidth="1"/>
    <col min="13064" max="13064" width="15.140625" style="13" customWidth="1"/>
    <col min="13065" max="13065" width="9.140625" style="13"/>
    <col min="13066" max="13066" width="10.85546875" style="13" bestFit="1" customWidth="1"/>
    <col min="13067" max="13312" width="9.140625" style="13"/>
    <col min="13313" max="13313" width="3.5703125" style="13" customWidth="1"/>
    <col min="13314" max="13314" width="50" style="13" customWidth="1"/>
    <col min="13315" max="13315" width="9.7109375" style="13" customWidth="1"/>
    <col min="13316" max="13316" width="10" style="13" customWidth="1"/>
    <col min="13317" max="13317" width="11.7109375" style="13" customWidth="1"/>
    <col min="13318" max="13319" width="11.85546875" style="13" customWidth="1"/>
    <col min="13320" max="13320" width="15.140625" style="13" customWidth="1"/>
    <col min="13321" max="13321" width="9.140625" style="13"/>
    <col min="13322" max="13322" width="10.85546875" style="13" bestFit="1" customWidth="1"/>
    <col min="13323" max="13568" width="9.140625" style="13"/>
    <col min="13569" max="13569" width="3.5703125" style="13" customWidth="1"/>
    <col min="13570" max="13570" width="50" style="13" customWidth="1"/>
    <col min="13571" max="13571" width="9.7109375" style="13" customWidth="1"/>
    <col min="13572" max="13572" width="10" style="13" customWidth="1"/>
    <col min="13573" max="13573" width="11.7109375" style="13" customWidth="1"/>
    <col min="13574" max="13575" width="11.85546875" style="13" customWidth="1"/>
    <col min="13576" max="13576" width="15.140625" style="13" customWidth="1"/>
    <col min="13577" max="13577" width="9.140625" style="13"/>
    <col min="13578" max="13578" width="10.85546875" style="13" bestFit="1" customWidth="1"/>
    <col min="13579" max="13824" width="9.140625" style="13"/>
    <col min="13825" max="13825" width="3.5703125" style="13" customWidth="1"/>
    <col min="13826" max="13826" width="50" style="13" customWidth="1"/>
    <col min="13827" max="13827" width="9.7109375" style="13" customWidth="1"/>
    <col min="13828" max="13828" width="10" style="13" customWidth="1"/>
    <col min="13829" max="13829" width="11.7109375" style="13" customWidth="1"/>
    <col min="13830" max="13831" width="11.85546875" style="13" customWidth="1"/>
    <col min="13832" max="13832" width="15.140625" style="13" customWidth="1"/>
    <col min="13833" max="13833" width="9.140625" style="13"/>
    <col min="13834" max="13834" width="10.85546875" style="13" bestFit="1" customWidth="1"/>
    <col min="13835" max="14080" width="9.140625" style="13"/>
    <col min="14081" max="14081" width="3.5703125" style="13" customWidth="1"/>
    <col min="14082" max="14082" width="50" style="13" customWidth="1"/>
    <col min="14083" max="14083" width="9.7109375" style="13" customWidth="1"/>
    <col min="14084" max="14084" width="10" style="13" customWidth="1"/>
    <col min="14085" max="14085" width="11.7109375" style="13" customWidth="1"/>
    <col min="14086" max="14087" width="11.85546875" style="13" customWidth="1"/>
    <col min="14088" max="14088" width="15.140625" style="13" customWidth="1"/>
    <col min="14089" max="14089" width="9.140625" style="13"/>
    <col min="14090" max="14090" width="10.85546875" style="13" bestFit="1" customWidth="1"/>
    <col min="14091" max="14336" width="9.140625" style="13"/>
    <col min="14337" max="14337" width="3.5703125" style="13" customWidth="1"/>
    <col min="14338" max="14338" width="50" style="13" customWidth="1"/>
    <col min="14339" max="14339" width="9.7109375" style="13" customWidth="1"/>
    <col min="14340" max="14340" width="10" style="13" customWidth="1"/>
    <col min="14341" max="14341" width="11.7109375" style="13" customWidth="1"/>
    <col min="14342" max="14343" width="11.85546875" style="13" customWidth="1"/>
    <col min="14344" max="14344" width="15.140625" style="13" customWidth="1"/>
    <col min="14345" max="14345" width="9.140625" style="13"/>
    <col min="14346" max="14346" width="10.85546875" style="13" bestFit="1" customWidth="1"/>
    <col min="14347" max="14592" width="9.140625" style="13"/>
    <col min="14593" max="14593" width="3.5703125" style="13" customWidth="1"/>
    <col min="14594" max="14594" width="50" style="13" customWidth="1"/>
    <col min="14595" max="14595" width="9.7109375" style="13" customWidth="1"/>
    <col min="14596" max="14596" width="10" style="13" customWidth="1"/>
    <col min="14597" max="14597" width="11.7109375" style="13" customWidth="1"/>
    <col min="14598" max="14599" width="11.85546875" style="13" customWidth="1"/>
    <col min="14600" max="14600" width="15.140625" style="13" customWidth="1"/>
    <col min="14601" max="14601" width="9.140625" style="13"/>
    <col min="14602" max="14602" width="10.85546875" style="13" bestFit="1" customWidth="1"/>
    <col min="14603" max="14848" width="9.140625" style="13"/>
    <col min="14849" max="14849" width="3.5703125" style="13" customWidth="1"/>
    <col min="14850" max="14850" width="50" style="13" customWidth="1"/>
    <col min="14851" max="14851" width="9.7109375" style="13" customWidth="1"/>
    <col min="14852" max="14852" width="10" style="13" customWidth="1"/>
    <col min="14853" max="14853" width="11.7109375" style="13" customWidth="1"/>
    <col min="14854" max="14855" width="11.85546875" style="13" customWidth="1"/>
    <col min="14856" max="14856" width="15.140625" style="13" customWidth="1"/>
    <col min="14857" max="14857" width="9.140625" style="13"/>
    <col min="14858" max="14858" width="10.85546875" style="13" bestFit="1" customWidth="1"/>
    <col min="14859" max="15104" width="9.140625" style="13"/>
    <col min="15105" max="15105" width="3.5703125" style="13" customWidth="1"/>
    <col min="15106" max="15106" width="50" style="13" customWidth="1"/>
    <col min="15107" max="15107" width="9.7109375" style="13" customWidth="1"/>
    <col min="15108" max="15108" width="10" style="13" customWidth="1"/>
    <col min="15109" max="15109" width="11.7109375" style="13" customWidth="1"/>
    <col min="15110" max="15111" width="11.85546875" style="13" customWidth="1"/>
    <col min="15112" max="15112" width="15.140625" style="13" customWidth="1"/>
    <col min="15113" max="15113" width="9.140625" style="13"/>
    <col min="15114" max="15114" width="10.85546875" style="13" bestFit="1" customWidth="1"/>
    <col min="15115" max="15360" width="9.140625" style="13"/>
    <col min="15361" max="15361" width="3.5703125" style="13" customWidth="1"/>
    <col min="15362" max="15362" width="50" style="13" customWidth="1"/>
    <col min="15363" max="15363" width="9.7109375" style="13" customWidth="1"/>
    <col min="15364" max="15364" width="10" style="13" customWidth="1"/>
    <col min="15365" max="15365" width="11.7109375" style="13" customWidth="1"/>
    <col min="15366" max="15367" width="11.85546875" style="13" customWidth="1"/>
    <col min="15368" max="15368" width="15.140625" style="13" customWidth="1"/>
    <col min="15369" max="15369" width="9.140625" style="13"/>
    <col min="15370" max="15370" width="10.85546875" style="13" bestFit="1" customWidth="1"/>
    <col min="15371" max="15616" width="9.140625" style="13"/>
    <col min="15617" max="15617" width="3.5703125" style="13" customWidth="1"/>
    <col min="15618" max="15618" width="50" style="13" customWidth="1"/>
    <col min="15619" max="15619" width="9.7109375" style="13" customWidth="1"/>
    <col min="15620" max="15620" width="10" style="13" customWidth="1"/>
    <col min="15621" max="15621" width="11.7109375" style="13" customWidth="1"/>
    <col min="15622" max="15623" width="11.85546875" style="13" customWidth="1"/>
    <col min="15624" max="15624" width="15.140625" style="13" customWidth="1"/>
    <col min="15625" max="15625" width="9.140625" style="13"/>
    <col min="15626" max="15626" width="10.85546875" style="13" bestFit="1" customWidth="1"/>
    <col min="15627" max="15872" width="9.140625" style="13"/>
    <col min="15873" max="15873" width="3.5703125" style="13" customWidth="1"/>
    <col min="15874" max="15874" width="50" style="13" customWidth="1"/>
    <col min="15875" max="15875" width="9.7109375" style="13" customWidth="1"/>
    <col min="15876" max="15876" width="10" style="13" customWidth="1"/>
    <col min="15877" max="15877" width="11.7109375" style="13" customWidth="1"/>
    <col min="15878" max="15879" width="11.85546875" style="13" customWidth="1"/>
    <col min="15880" max="15880" width="15.140625" style="13" customWidth="1"/>
    <col min="15881" max="15881" width="9.140625" style="13"/>
    <col min="15882" max="15882" width="10.85546875" style="13" bestFit="1" customWidth="1"/>
    <col min="15883" max="16128" width="9.140625" style="13"/>
    <col min="16129" max="16129" width="3.5703125" style="13" customWidth="1"/>
    <col min="16130" max="16130" width="50" style="13" customWidth="1"/>
    <col min="16131" max="16131" width="9.7109375" style="13" customWidth="1"/>
    <col min="16132" max="16132" width="10" style="13" customWidth="1"/>
    <col min="16133" max="16133" width="11.7109375" style="13" customWidth="1"/>
    <col min="16134" max="16135" width="11.85546875" style="13" customWidth="1"/>
    <col min="16136" max="16136" width="15.140625" style="13" customWidth="1"/>
    <col min="16137" max="16137" width="9.140625" style="13"/>
    <col min="16138" max="16138" width="10.85546875" style="13" bestFit="1" customWidth="1"/>
    <col min="16139" max="16384" width="9.140625" style="13"/>
  </cols>
  <sheetData>
    <row r="1" spans="1:12" ht="9.75" customHeight="1">
      <c r="A1" s="9"/>
      <c r="B1" s="10"/>
      <c r="C1" s="10"/>
      <c r="D1" s="10"/>
      <c r="E1" s="10"/>
      <c r="F1" s="10"/>
      <c r="G1" s="10"/>
      <c r="H1" s="11"/>
    </row>
    <row r="2" spans="1:12" ht="15" customHeight="1">
      <c r="A2" s="552" t="s">
        <v>617</v>
      </c>
      <c r="B2" s="552"/>
      <c r="C2" s="552"/>
      <c r="D2" s="552"/>
      <c r="E2" s="552"/>
      <c r="F2" s="552"/>
      <c r="G2" s="552"/>
      <c r="H2" s="552"/>
    </row>
    <row r="3" spans="1:12">
      <c r="A3" s="9"/>
      <c r="B3" s="10"/>
      <c r="C3" s="10"/>
      <c r="D3" s="14"/>
      <c r="E3" s="14"/>
      <c r="F3" s="10"/>
      <c r="G3" s="10"/>
      <c r="H3" s="11"/>
    </row>
    <row r="4" spans="1:12" ht="12.75" customHeight="1">
      <c r="A4" s="554" t="s">
        <v>107</v>
      </c>
      <c r="B4" s="554"/>
      <c r="C4" s="554"/>
      <c r="D4" s="554"/>
      <c r="E4" s="554"/>
      <c r="F4" s="554"/>
      <c r="G4" s="554"/>
      <c r="H4" s="554"/>
    </row>
    <row r="5" spans="1:12" ht="12.75" customHeight="1">
      <c r="A5" s="554" t="s">
        <v>277</v>
      </c>
      <c r="B5" s="554"/>
      <c r="C5" s="554"/>
      <c r="D5" s="554"/>
      <c r="E5" s="554"/>
      <c r="F5" s="554"/>
      <c r="G5" s="554"/>
      <c r="H5" s="554"/>
    </row>
    <row r="6" spans="1:12" ht="106.5" customHeight="1">
      <c r="A6" s="557" t="s">
        <v>79</v>
      </c>
      <c r="B6" s="555"/>
      <c r="C6" s="555"/>
      <c r="D6" s="555"/>
      <c r="E6" s="555"/>
      <c r="F6" s="555"/>
      <c r="G6" s="555"/>
      <c r="H6" s="555"/>
    </row>
    <row r="7" spans="1:12">
      <c r="A7" s="9"/>
      <c r="B7" s="10"/>
      <c r="C7" s="10"/>
      <c r="D7" s="15"/>
      <c r="E7" s="14"/>
      <c r="F7" s="10"/>
      <c r="G7" s="10"/>
      <c r="H7" s="11"/>
    </row>
    <row r="8" spans="1:12">
      <c r="A8" s="551" t="s">
        <v>110</v>
      </c>
      <c r="B8" s="551"/>
      <c r="C8" s="551"/>
      <c r="D8" s="551"/>
      <c r="E8" s="551"/>
      <c r="F8" s="551"/>
      <c r="G8" s="551"/>
      <c r="H8" s="551"/>
    </row>
    <row r="9" spans="1:12">
      <c r="A9" s="16"/>
      <c r="B9" s="16"/>
      <c r="C9" s="16"/>
      <c r="D9" s="16"/>
      <c r="E9" s="16"/>
      <c r="F9" s="16"/>
      <c r="G9" s="16"/>
      <c r="H9" s="17"/>
    </row>
    <row r="10" spans="1:12" ht="45" customHeight="1">
      <c r="A10" s="18" t="s">
        <v>111</v>
      </c>
      <c r="B10" s="19" t="s">
        <v>112</v>
      </c>
      <c r="C10" s="20" t="s">
        <v>113</v>
      </c>
      <c r="D10" s="20" t="s">
        <v>114</v>
      </c>
      <c r="E10" s="20" t="s">
        <v>115</v>
      </c>
      <c r="F10" s="20" t="s">
        <v>116</v>
      </c>
      <c r="G10" s="20" t="s">
        <v>117</v>
      </c>
      <c r="H10" s="21" t="s">
        <v>118</v>
      </c>
      <c r="J10" s="12" t="s">
        <v>562</v>
      </c>
    </row>
    <row r="11" spans="1:12">
      <c r="A11" s="22">
        <v>1</v>
      </c>
      <c r="B11" s="22">
        <v>2</v>
      </c>
      <c r="C11" s="22">
        <v>3</v>
      </c>
      <c r="D11" s="23">
        <v>4</v>
      </c>
      <c r="E11" s="22">
        <v>5</v>
      </c>
      <c r="F11" s="22">
        <v>6</v>
      </c>
      <c r="G11" s="22">
        <v>7</v>
      </c>
      <c r="H11" s="24">
        <v>8</v>
      </c>
    </row>
    <row r="12" spans="1:12" ht="25.5" hidden="1">
      <c r="A12" s="556">
        <v>1</v>
      </c>
      <c r="B12" s="25" t="s">
        <v>119</v>
      </c>
      <c r="C12" s="25"/>
      <c r="D12" s="19">
        <v>21101</v>
      </c>
      <c r="E12" s="26" t="s">
        <v>120</v>
      </c>
      <c r="F12" s="27"/>
      <c r="G12" s="27"/>
      <c r="H12" s="28"/>
    </row>
    <row r="13" spans="1:12" hidden="1">
      <c r="A13" s="556"/>
      <c r="B13" s="29"/>
      <c r="C13" s="29"/>
      <c r="D13" s="22"/>
      <c r="E13" s="30"/>
      <c r="F13" s="31"/>
      <c r="G13" s="27"/>
      <c r="H13" s="28"/>
    </row>
    <row r="14" spans="1:12" ht="21" customHeight="1">
      <c r="A14" s="550">
        <v>1</v>
      </c>
      <c r="B14" s="32" t="s">
        <v>121</v>
      </c>
      <c r="C14" s="20">
        <v>111</v>
      </c>
      <c r="D14" s="19">
        <v>211020</v>
      </c>
      <c r="E14" s="19" t="s">
        <v>120</v>
      </c>
      <c r="F14" s="21">
        <f>H14/G14</f>
        <v>232464</v>
      </c>
      <c r="G14" s="33">
        <v>12</v>
      </c>
      <c r="H14" s="28">
        <v>2789568</v>
      </c>
      <c r="J14" s="389"/>
    </row>
    <row r="15" spans="1:12">
      <c r="A15" s="550"/>
      <c r="B15" s="34" t="s">
        <v>122</v>
      </c>
      <c r="C15" s="34"/>
      <c r="D15" s="35"/>
      <c r="E15" s="35"/>
      <c r="F15" s="36"/>
      <c r="G15" s="37"/>
      <c r="H15" s="38">
        <f>H14</f>
        <v>2789568</v>
      </c>
      <c r="J15" s="390"/>
      <c r="L15" s="40"/>
    </row>
    <row r="16" spans="1:12">
      <c r="A16" s="9"/>
      <c r="B16" s="10"/>
      <c r="C16" s="10"/>
      <c r="D16" s="15"/>
      <c r="E16" s="14"/>
      <c r="F16" s="10"/>
      <c r="G16" s="10"/>
      <c r="H16" s="11"/>
      <c r="J16" s="389"/>
    </row>
    <row r="17" spans="1:11">
      <c r="A17" s="551" t="s">
        <v>123</v>
      </c>
      <c r="B17" s="551"/>
      <c r="C17" s="551"/>
      <c r="D17" s="551"/>
      <c r="E17" s="551"/>
      <c r="F17" s="551"/>
      <c r="G17" s="551"/>
      <c r="H17" s="551"/>
      <c r="J17" s="389"/>
      <c r="K17" s="13"/>
    </row>
    <row r="18" spans="1:11">
      <c r="A18" s="16"/>
      <c r="B18" s="16"/>
      <c r="C18" s="16"/>
      <c r="D18" s="16"/>
      <c r="E18" s="16"/>
      <c r="F18" s="16"/>
      <c r="G18" s="16"/>
      <c r="H18" s="17"/>
      <c r="J18" s="389"/>
      <c r="K18" s="13"/>
    </row>
    <row r="19" spans="1:11" ht="42.75" customHeight="1">
      <c r="A19" s="18" t="s">
        <v>124</v>
      </c>
      <c r="B19" s="19" t="s">
        <v>112</v>
      </c>
      <c r="C19" s="20" t="s">
        <v>113</v>
      </c>
      <c r="D19" s="20" t="s">
        <v>114</v>
      </c>
      <c r="E19" s="20" t="s">
        <v>115</v>
      </c>
      <c r="F19" s="20" t="s">
        <v>117</v>
      </c>
      <c r="G19" s="20" t="s">
        <v>125</v>
      </c>
      <c r="H19" s="21" t="s">
        <v>126</v>
      </c>
      <c r="J19" s="389"/>
      <c r="K19" s="13"/>
    </row>
    <row r="20" spans="1:11">
      <c r="A20" s="22">
        <v>1</v>
      </c>
      <c r="B20" s="22">
        <v>2</v>
      </c>
      <c r="C20" s="22">
        <v>3</v>
      </c>
      <c r="D20" s="22">
        <v>4</v>
      </c>
      <c r="E20" s="22">
        <v>5</v>
      </c>
      <c r="F20" s="22">
        <v>6</v>
      </c>
      <c r="G20" s="22">
        <v>7</v>
      </c>
      <c r="H20" s="24">
        <v>8</v>
      </c>
      <c r="J20" s="389"/>
      <c r="K20" s="13"/>
    </row>
    <row r="21" spans="1:11">
      <c r="A21" s="41" t="s">
        <v>127</v>
      </c>
      <c r="B21" s="42" t="s">
        <v>128</v>
      </c>
      <c r="C21" s="18">
        <v>119</v>
      </c>
      <c r="D21" s="43">
        <v>213000</v>
      </c>
      <c r="E21" s="19" t="s">
        <v>129</v>
      </c>
      <c r="F21" s="44">
        <v>12</v>
      </c>
      <c r="G21" s="45">
        <f>H21/F21</f>
        <v>70205.666666666672</v>
      </c>
      <c r="H21" s="28">
        <v>842468</v>
      </c>
      <c r="J21" s="389"/>
    </row>
    <row r="22" spans="1:11">
      <c r="A22" s="35"/>
      <c r="B22" s="34" t="s">
        <v>122</v>
      </c>
      <c r="C22" s="34"/>
      <c r="D22" s="35"/>
      <c r="E22" s="46"/>
      <c r="F22" s="47"/>
      <c r="G22" s="47"/>
      <c r="H22" s="38">
        <f>H21</f>
        <v>842468</v>
      </c>
      <c r="J22" s="390"/>
      <c r="K22" s="39"/>
    </row>
    <row r="23" spans="1:11" ht="13.5" customHeight="1">
      <c r="A23" s="9"/>
      <c r="B23" s="10"/>
      <c r="C23" s="10"/>
      <c r="D23" s="10"/>
      <c r="E23" s="10"/>
      <c r="F23" s="10"/>
      <c r="G23" s="10"/>
      <c r="H23" s="11"/>
      <c r="J23" s="389"/>
    </row>
    <row r="24" spans="1:11" ht="15" customHeight="1">
      <c r="A24" s="552" t="s">
        <v>130</v>
      </c>
      <c r="B24" s="553"/>
      <c r="C24" s="553"/>
      <c r="D24" s="553"/>
      <c r="E24" s="553"/>
      <c r="F24" s="553"/>
      <c r="G24" s="553"/>
      <c r="H24" s="553"/>
      <c r="J24" s="389"/>
    </row>
    <row r="25" spans="1:11">
      <c r="A25" s="9"/>
      <c r="B25" s="10"/>
      <c r="C25" s="10"/>
      <c r="D25" s="10"/>
      <c r="E25" s="10"/>
      <c r="F25" s="10"/>
      <c r="G25" s="10"/>
      <c r="H25" s="11"/>
      <c r="J25" s="389"/>
    </row>
    <row r="26" spans="1:11" ht="51">
      <c r="A26" s="20" t="s">
        <v>124</v>
      </c>
      <c r="B26" s="48" t="s">
        <v>112</v>
      </c>
      <c r="C26" s="20" t="s">
        <v>113</v>
      </c>
      <c r="D26" s="48"/>
      <c r="E26" s="20" t="s">
        <v>131</v>
      </c>
      <c r="F26" s="20" t="s">
        <v>132</v>
      </c>
      <c r="G26" s="20" t="s">
        <v>133</v>
      </c>
      <c r="H26" s="21" t="s">
        <v>118</v>
      </c>
      <c r="J26" s="389"/>
    </row>
    <row r="27" spans="1:11">
      <c r="A27" s="19">
        <v>1</v>
      </c>
      <c r="B27" s="19">
        <v>2</v>
      </c>
      <c r="C27" s="48">
        <v>3</v>
      </c>
      <c r="D27" s="48">
        <v>4</v>
      </c>
      <c r="E27" s="19">
        <v>5</v>
      </c>
      <c r="F27" s="19">
        <v>6</v>
      </c>
      <c r="G27" s="19">
        <v>7</v>
      </c>
      <c r="H27" s="44">
        <v>8</v>
      </c>
      <c r="J27" s="389"/>
    </row>
    <row r="28" spans="1:11">
      <c r="A28" s="49" t="s">
        <v>127</v>
      </c>
      <c r="B28" s="50" t="s">
        <v>134</v>
      </c>
      <c r="C28" s="51" t="s">
        <v>61</v>
      </c>
      <c r="D28" s="19">
        <v>214000</v>
      </c>
      <c r="E28" s="52"/>
      <c r="F28" s="53"/>
      <c r="G28" s="53"/>
      <c r="H28" s="54"/>
      <c r="J28" s="389"/>
    </row>
    <row r="29" spans="1:11">
      <c r="A29" s="49"/>
      <c r="B29" s="55" t="s">
        <v>278</v>
      </c>
      <c r="C29" s="51"/>
      <c r="D29" s="19"/>
      <c r="E29" s="19">
        <v>2</v>
      </c>
      <c r="F29" s="19">
        <v>2</v>
      </c>
      <c r="G29" s="100">
        <f>H29/4</f>
        <v>46725</v>
      </c>
      <c r="H29" s="57">
        <v>186900</v>
      </c>
      <c r="J29" s="389"/>
    </row>
    <row r="30" spans="1:11">
      <c r="A30" s="58"/>
      <c r="B30" s="59" t="s">
        <v>122</v>
      </c>
      <c r="C30" s="60"/>
      <c r="D30" s="61"/>
      <c r="E30" s="58"/>
      <c r="F30" s="58"/>
      <c r="G30" s="62"/>
      <c r="H30" s="38">
        <f>SUM(H29:H29)</f>
        <v>186900</v>
      </c>
      <c r="J30" s="389"/>
    </row>
    <row r="31" spans="1:11">
      <c r="A31" s="9"/>
      <c r="B31" s="10"/>
      <c r="C31" s="10"/>
      <c r="D31" s="10"/>
      <c r="E31" s="10"/>
      <c r="F31" s="10"/>
      <c r="G31" s="10"/>
      <c r="H31" s="11"/>
      <c r="J31" s="115"/>
      <c r="K31" s="13"/>
    </row>
    <row r="32" spans="1:11" hidden="1">
      <c r="A32" s="9"/>
      <c r="B32" s="14"/>
      <c r="C32" s="14"/>
      <c r="D32" s="14" t="s">
        <v>279</v>
      </c>
      <c r="E32" s="14"/>
      <c r="F32" s="69"/>
      <c r="G32" s="69"/>
      <c r="H32" s="66"/>
      <c r="J32" s="115"/>
      <c r="K32" s="13"/>
    </row>
    <row r="33" spans="1:11" hidden="1">
      <c r="A33" s="9"/>
      <c r="B33" s="10"/>
      <c r="C33" s="10"/>
      <c r="D33" s="10"/>
      <c r="E33" s="10"/>
      <c r="F33" s="10"/>
      <c r="G33" s="10"/>
      <c r="H33" s="11"/>
      <c r="J33" s="115"/>
      <c r="K33" s="13"/>
    </row>
    <row r="34" spans="1:11" ht="38.25" hidden="1">
      <c r="A34" s="20" t="s">
        <v>161</v>
      </c>
      <c r="B34" s="19" t="s">
        <v>112</v>
      </c>
      <c r="C34" s="20" t="s">
        <v>113</v>
      </c>
      <c r="D34" s="20" t="s">
        <v>114</v>
      </c>
      <c r="E34" s="20" t="s">
        <v>115</v>
      </c>
      <c r="F34" s="20" t="s">
        <v>137</v>
      </c>
      <c r="G34" s="20" t="s">
        <v>138</v>
      </c>
      <c r="H34" s="21" t="s">
        <v>118</v>
      </c>
      <c r="J34" s="115"/>
      <c r="K34" s="13"/>
    </row>
    <row r="35" spans="1:11" hidden="1">
      <c r="A35" s="20">
        <v>1</v>
      </c>
      <c r="B35" s="19">
        <v>2</v>
      </c>
      <c r="C35" s="19">
        <v>3</v>
      </c>
      <c r="D35" s="19">
        <v>4</v>
      </c>
      <c r="E35" s="19">
        <v>5</v>
      </c>
      <c r="F35" s="19">
        <v>6</v>
      </c>
      <c r="G35" s="19">
        <v>7</v>
      </c>
      <c r="H35" s="44">
        <v>8</v>
      </c>
      <c r="J35" s="115"/>
      <c r="K35" s="13"/>
    </row>
    <row r="36" spans="1:11" ht="25.5" hidden="1">
      <c r="A36" s="20">
        <v>1</v>
      </c>
      <c r="B36" s="71" t="s">
        <v>280</v>
      </c>
      <c r="C36" s="51" t="s">
        <v>62</v>
      </c>
      <c r="D36" s="19">
        <v>221000</v>
      </c>
      <c r="E36" s="19" t="s">
        <v>129</v>
      </c>
      <c r="F36" s="44">
        <v>12</v>
      </c>
      <c r="G36" s="21">
        <f>H36/F36</f>
        <v>0</v>
      </c>
      <c r="H36" s="54"/>
      <c r="J36" s="115"/>
      <c r="K36" s="13"/>
    </row>
    <row r="37" spans="1:11" hidden="1">
      <c r="A37" s="20">
        <v>2</v>
      </c>
      <c r="B37" s="71" t="s">
        <v>281</v>
      </c>
      <c r="C37" s="51" t="s">
        <v>62</v>
      </c>
      <c r="D37" s="19">
        <v>221000</v>
      </c>
      <c r="E37" s="19" t="s">
        <v>129</v>
      </c>
      <c r="F37" s="44">
        <v>12</v>
      </c>
      <c r="G37" s="21">
        <f>H37/F37</f>
        <v>0</v>
      </c>
      <c r="H37" s="54"/>
      <c r="J37" s="115"/>
      <c r="K37" s="13"/>
    </row>
    <row r="38" spans="1:11" hidden="1">
      <c r="A38" s="58"/>
      <c r="B38" s="159" t="s">
        <v>122</v>
      </c>
      <c r="C38" s="159"/>
      <c r="D38" s="84"/>
      <c r="E38" s="61"/>
      <c r="F38" s="61"/>
      <c r="G38" s="61"/>
      <c r="H38" s="38">
        <f>SUM(H36:H37)</f>
        <v>0</v>
      </c>
      <c r="J38" s="115"/>
      <c r="K38" s="13"/>
    </row>
    <row r="39" spans="1:11" hidden="1">
      <c r="A39" s="9"/>
      <c r="B39" s="10"/>
      <c r="C39" s="10"/>
      <c r="D39" s="10"/>
      <c r="E39" s="10"/>
      <c r="F39" s="10"/>
      <c r="G39" s="10"/>
      <c r="H39" s="11"/>
      <c r="J39" s="115"/>
      <c r="K39" s="13"/>
    </row>
    <row r="40" spans="1:11">
      <c r="A40" s="9"/>
      <c r="B40" s="10"/>
      <c r="C40" s="10"/>
      <c r="D40" s="14" t="s">
        <v>141</v>
      </c>
      <c r="E40" s="14"/>
      <c r="F40" s="69"/>
      <c r="G40" s="69"/>
      <c r="H40" s="66"/>
      <c r="I40" s="67"/>
      <c r="J40" s="391"/>
      <c r="K40" s="67"/>
    </row>
    <row r="41" spans="1:11" ht="12.75" customHeight="1">
      <c r="A41" s="14"/>
      <c r="B41" s="76"/>
      <c r="C41" s="76"/>
      <c r="D41" s="14"/>
      <c r="E41" s="9"/>
      <c r="F41" s="9"/>
      <c r="G41" s="77"/>
      <c r="H41" s="78"/>
      <c r="J41" s="389"/>
    </row>
    <row r="42" spans="1:11" ht="38.25" customHeight="1">
      <c r="A42" s="79" t="s">
        <v>111</v>
      </c>
      <c r="B42" s="80" t="s">
        <v>112</v>
      </c>
      <c r="C42" s="20" t="s">
        <v>113</v>
      </c>
      <c r="D42" s="20" t="s">
        <v>114</v>
      </c>
      <c r="E42" s="79" t="s">
        <v>115</v>
      </c>
      <c r="F42" s="79" t="s">
        <v>137</v>
      </c>
      <c r="G42" s="79" t="s">
        <v>138</v>
      </c>
      <c r="H42" s="81" t="s">
        <v>118</v>
      </c>
      <c r="J42" s="389"/>
    </row>
    <row r="43" spans="1:11">
      <c r="A43" s="82" t="s">
        <v>142</v>
      </c>
      <c r="B43" s="71" t="s">
        <v>148</v>
      </c>
      <c r="C43" s="19">
        <v>244</v>
      </c>
      <c r="D43" s="20">
        <v>226000</v>
      </c>
      <c r="E43" s="19" t="s">
        <v>144</v>
      </c>
      <c r="F43" s="44">
        <v>5</v>
      </c>
      <c r="G43" s="56">
        <f>H43/F43</f>
        <v>4720</v>
      </c>
      <c r="H43" s="28">
        <v>23600</v>
      </c>
      <c r="I43" s="67"/>
      <c r="J43" s="366">
        <v>19554.400000000001</v>
      </c>
      <c r="K43" s="67"/>
    </row>
    <row r="44" spans="1:11" hidden="1">
      <c r="A44" s="82" t="s">
        <v>145</v>
      </c>
      <c r="B44" s="71" t="s">
        <v>282</v>
      </c>
      <c r="C44" s="19">
        <v>244</v>
      </c>
      <c r="D44" s="20">
        <v>226000</v>
      </c>
      <c r="E44" s="19" t="s">
        <v>140</v>
      </c>
      <c r="F44" s="44">
        <v>1</v>
      </c>
      <c r="G44" s="56">
        <f>H44/F44</f>
        <v>0</v>
      </c>
      <c r="H44" s="28"/>
      <c r="I44" s="67"/>
      <c r="J44" s="391"/>
      <c r="K44" s="67"/>
    </row>
    <row r="45" spans="1:11" hidden="1">
      <c r="A45" s="82" t="s">
        <v>147</v>
      </c>
      <c r="B45" s="71" t="s">
        <v>283</v>
      </c>
      <c r="C45" s="19">
        <v>244</v>
      </c>
      <c r="D45" s="20">
        <v>226000</v>
      </c>
      <c r="E45" s="19" t="s">
        <v>140</v>
      </c>
      <c r="F45" s="44">
        <v>1</v>
      </c>
      <c r="G45" s="56">
        <f>H45/F45</f>
        <v>0</v>
      </c>
      <c r="H45" s="28"/>
      <c r="I45" s="67"/>
      <c r="J45" s="391"/>
      <c r="K45" s="67"/>
    </row>
    <row r="46" spans="1:11" ht="25.5" hidden="1">
      <c r="A46" s="82" t="s">
        <v>149</v>
      </c>
      <c r="B46" s="71" t="s">
        <v>284</v>
      </c>
      <c r="C46" s="19">
        <v>244</v>
      </c>
      <c r="D46" s="20">
        <v>226000</v>
      </c>
      <c r="E46" s="19" t="s">
        <v>144</v>
      </c>
      <c r="F46" s="44">
        <v>6</v>
      </c>
      <c r="G46" s="56">
        <f>H46/F46</f>
        <v>0</v>
      </c>
      <c r="H46" s="28"/>
      <c r="I46" s="67"/>
      <c r="J46" s="391"/>
      <c r="K46" s="67"/>
    </row>
    <row r="47" spans="1:11">
      <c r="A47" s="84"/>
      <c r="B47" s="85" t="s">
        <v>122</v>
      </c>
      <c r="C47" s="85"/>
      <c r="D47" s="86"/>
      <c r="E47" s="61"/>
      <c r="F47" s="87"/>
      <c r="G47" s="87"/>
      <c r="H47" s="38">
        <f>SUM(H43:H46)</f>
        <v>23600</v>
      </c>
      <c r="I47" s="67"/>
      <c r="J47" s="391"/>
      <c r="K47" s="67"/>
    </row>
    <row r="48" spans="1:11">
      <c r="A48" s="14"/>
      <c r="B48" s="10"/>
      <c r="C48" s="10"/>
      <c r="D48" s="93"/>
      <c r="E48" s="10"/>
      <c r="F48" s="94"/>
      <c r="G48" s="94"/>
      <c r="H48" s="66"/>
      <c r="I48" s="67"/>
      <c r="J48" s="391"/>
      <c r="K48" s="67"/>
    </row>
    <row r="49" spans="1:17">
      <c r="A49" s="552" t="s">
        <v>155</v>
      </c>
      <c r="B49" s="552"/>
      <c r="C49" s="552"/>
      <c r="D49" s="552"/>
      <c r="E49" s="552"/>
      <c r="F49" s="552"/>
      <c r="G49" s="552"/>
      <c r="H49" s="552"/>
      <c r="I49" s="67"/>
      <c r="J49" s="49"/>
      <c r="K49" s="95"/>
      <c r="L49" s="95"/>
      <c r="M49" s="14"/>
      <c r="N49" s="9"/>
      <c r="O49" s="96"/>
      <c r="P49" s="65"/>
      <c r="Q49" s="97"/>
    </row>
    <row r="50" spans="1:17">
      <c r="A50" s="14"/>
      <c r="B50" s="10"/>
      <c r="C50" s="10"/>
      <c r="D50" s="93"/>
      <c r="E50" s="10"/>
      <c r="F50" s="94"/>
      <c r="G50" s="94"/>
      <c r="H50" s="66"/>
      <c r="I50" s="67"/>
      <c r="J50" s="49"/>
      <c r="K50" s="95"/>
      <c r="L50" s="95"/>
      <c r="M50" s="14"/>
      <c r="N50" s="9"/>
      <c r="O50" s="96"/>
      <c r="P50" s="65"/>
      <c r="Q50" s="97"/>
    </row>
    <row r="51" spans="1:17" ht="51">
      <c r="A51" s="20" t="s">
        <v>124</v>
      </c>
      <c r="B51" s="20" t="s">
        <v>112</v>
      </c>
      <c r="C51" s="20" t="s">
        <v>113</v>
      </c>
      <c r="D51" s="20" t="s">
        <v>114</v>
      </c>
      <c r="E51" s="20" t="s">
        <v>156</v>
      </c>
      <c r="F51" s="20" t="s">
        <v>157</v>
      </c>
      <c r="G51" s="20" t="s">
        <v>158</v>
      </c>
      <c r="H51" s="21" t="s">
        <v>118</v>
      </c>
      <c r="I51" s="67"/>
      <c r="J51" s="49"/>
      <c r="K51" s="95"/>
      <c r="L51" s="95"/>
      <c r="M51" s="14"/>
      <c r="N51" s="9"/>
      <c r="O51" s="96"/>
      <c r="P51" s="65"/>
      <c r="Q51" s="97"/>
    </row>
    <row r="52" spans="1:17">
      <c r="A52" s="19">
        <v>1</v>
      </c>
      <c r="B52" s="19">
        <v>2</v>
      </c>
      <c r="C52" s="19"/>
      <c r="D52" s="19">
        <v>3</v>
      </c>
      <c r="E52" s="19">
        <v>4</v>
      </c>
      <c r="F52" s="19">
        <v>5</v>
      </c>
      <c r="G52" s="19">
        <v>6</v>
      </c>
      <c r="H52" s="44">
        <v>7</v>
      </c>
      <c r="I52" s="67"/>
      <c r="J52" s="49"/>
      <c r="K52" s="95"/>
      <c r="L52" s="95"/>
      <c r="M52" s="14"/>
      <c r="N52" s="9"/>
      <c r="O52" s="96"/>
      <c r="P52" s="65"/>
      <c r="Q52" s="97"/>
    </row>
    <row r="53" spans="1:17" ht="25.5">
      <c r="A53" s="49">
        <v>1</v>
      </c>
      <c r="B53" s="98" t="s">
        <v>159</v>
      </c>
      <c r="C53" s="99" t="s">
        <v>60</v>
      </c>
      <c r="D53" s="19">
        <v>266000</v>
      </c>
      <c r="E53" s="19">
        <v>32</v>
      </c>
      <c r="F53" s="33">
        <v>3</v>
      </c>
      <c r="G53" s="100">
        <f>H53/E53</f>
        <v>1562.5</v>
      </c>
      <c r="H53" s="57">
        <v>50000</v>
      </c>
      <c r="I53" s="67"/>
      <c r="J53" s="49"/>
      <c r="K53" s="95"/>
      <c r="L53" s="95"/>
      <c r="M53" s="14"/>
      <c r="N53" s="9"/>
      <c r="O53" s="96"/>
      <c r="P53" s="65"/>
      <c r="Q53" s="97"/>
    </row>
    <row r="54" spans="1:17" s="68" customFormat="1">
      <c r="A54" s="84"/>
      <c r="B54" s="101" t="s">
        <v>122</v>
      </c>
      <c r="C54" s="61"/>
      <c r="D54" s="86"/>
      <c r="E54" s="61"/>
      <c r="F54" s="87"/>
      <c r="G54" s="87"/>
      <c r="H54" s="38">
        <f>H53</f>
        <v>50000</v>
      </c>
      <c r="I54" s="67"/>
      <c r="J54" s="49"/>
      <c r="K54" s="95"/>
      <c r="L54" s="95"/>
      <c r="M54" s="14"/>
      <c r="N54" s="9"/>
      <c r="O54" s="96"/>
      <c r="P54" s="65"/>
      <c r="Q54" s="97"/>
    </row>
    <row r="55" spans="1:17" s="68" customFormat="1">
      <c r="A55" s="14"/>
      <c r="B55" s="10"/>
      <c r="C55" s="10"/>
      <c r="D55" s="93"/>
      <c r="E55" s="10"/>
      <c r="F55" s="94"/>
      <c r="G55" s="94"/>
      <c r="H55" s="66"/>
      <c r="I55" s="67"/>
      <c r="J55" s="14"/>
      <c r="K55" s="95"/>
      <c r="L55" s="95"/>
      <c r="M55" s="14"/>
      <c r="N55" s="9"/>
      <c r="O55" s="96"/>
      <c r="P55" s="65"/>
      <c r="Q55" s="97"/>
    </row>
    <row r="56" spans="1:17" s="68" customFormat="1" hidden="1">
      <c r="A56" s="9"/>
      <c r="B56" s="70"/>
      <c r="C56" s="70"/>
      <c r="D56" s="14" t="s">
        <v>285</v>
      </c>
      <c r="E56" s="14"/>
      <c r="F56" s="69"/>
      <c r="G56" s="69"/>
      <c r="H56" s="66"/>
      <c r="I56" s="67"/>
      <c r="J56" s="14"/>
      <c r="K56" s="95"/>
      <c r="L56" s="95"/>
      <c r="M56" s="14"/>
      <c r="N56" s="9"/>
      <c r="O56" s="96"/>
      <c r="P56" s="65"/>
      <c r="Q56" s="97"/>
    </row>
    <row r="57" spans="1:17" s="68" customFormat="1" hidden="1">
      <c r="A57" s="9"/>
      <c r="B57" s="70"/>
      <c r="C57" s="70"/>
      <c r="D57" s="14"/>
      <c r="E57" s="14"/>
      <c r="F57" s="69"/>
      <c r="G57" s="69"/>
      <c r="H57" s="66"/>
      <c r="I57" s="67"/>
      <c r="J57" s="14"/>
      <c r="K57" s="95"/>
      <c r="L57" s="95"/>
      <c r="M57" s="14"/>
      <c r="N57" s="9"/>
      <c r="O57" s="96"/>
      <c r="P57" s="65"/>
      <c r="Q57" s="97"/>
    </row>
    <row r="58" spans="1:17" s="68" customFormat="1" ht="25.5" hidden="1">
      <c r="A58" s="20" t="s">
        <v>161</v>
      </c>
      <c r="B58" s="51" t="s">
        <v>112</v>
      </c>
      <c r="C58" s="20" t="s">
        <v>113</v>
      </c>
      <c r="D58" s="20" t="s">
        <v>114</v>
      </c>
      <c r="E58" s="20" t="s">
        <v>115</v>
      </c>
      <c r="F58" s="20" t="s">
        <v>137</v>
      </c>
      <c r="G58" s="104" t="s">
        <v>162</v>
      </c>
      <c r="H58" s="21" t="s">
        <v>118</v>
      </c>
      <c r="I58" s="67"/>
      <c r="J58" s="14"/>
      <c r="K58" s="95"/>
      <c r="L58" s="95"/>
      <c r="M58" s="14"/>
      <c r="N58" s="9"/>
      <c r="O58" s="96"/>
      <c r="P58" s="65"/>
      <c r="Q58" s="97"/>
    </row>
    <row r="59" spans="1:17" s="68" customFormat="1" hidden="1">
      <c r="A59" s="19">
        <v>1</v>
      </c>
      <c r="B59" s="19">
        <v>2</v>
      </c>
      <c r="C59" s="19">
        <v>3</v>
      </c>
      <c r="D59" s="19">
        <v>4</v>
      </c>
      <c r="E59" s="19">
        <v>5</v>
      </c>
      <c r="F59" s="19">
        <v>6</v>
      </c>
      <c r="G59" s="19">
        <v>7</v>
      </c>
      <c r="H59" s="44">
        <v>8</v>
      </c>
      <c r="I59" s="67"/>
      <c r="J59" s="14"/>
      <c r="K59" s="95"/>
      <c r="L59" s="95"/>
      <c r="M59" s="14"/>
      <c r="N59" s="9"/>
      <c r="O59" s="96"/>
      <c r="P59" s="65"/>
      <c r="Q59" s="97"/>
    </row>
    <row r="60" spans="1:17" s="68" customFormat="1" hidden="1">
      <c r="A60" s="20">
        <v>1</v>
      </c>
      <c r="B60" s="50" t="s">
        <v>286</v>
      </c>
      <c r="C60" s="51" t="s">
        <v>62</v>
      </c>
      <c r="D60" s="19">
        <v>310000</v>
      </c>
      <c r="E60" s="19" t="s">
        <v>164</v>
      </c>
      <c r="F60" s="44">
        <v>1</v>
      </c>
      <c r="G60" s="56">
        <f>H60/F60</f>
        <v>0</v>
      </c>
      <c r="H60" s="57"/>
      <c r="I60" s="67"/>
      <c r="J60" s="14"/>
      <c r="K60" s="95"/>
      <c r="L60" s="95"/>
      <c r="M60" s="14"/>
      <c r="N60" s="9"/>
      <c r="O60" s="96"/>
      <c r="P60" s="65"/>
      <c r="Q60" s="97"/>
    </row>
    <row r="61" spans="1:17" s="68" customFormat="1" hidden="1">
      <c r="A61" s="84"/>
      <c r="B61" s="101" t="s">
        <v>122</v>
      </c>
      <c r="C61" s="61"/>
      <c r="D61" s="86"/>
      <c r="E61" s="61"/>
      <c r="F61" s="87"/>
      <c r="G61" s="87"/>
      <c r="H61" s="38">
        <f>H60</f>
        <v>0</v>
      </c>
      <c r="I61" s="67"/>
      <c r="J61" s="14"/>
      <c r="K61" s="95"/>
      <c r="L61" s="95"/>
      <c r="M61" s="14"/>
      <c r="N61" s="9"/>
      <c r="O61" s="96"/>
      <c r="P61" s="65"/>
      <c r="Q61" s="97"/>
    </row>
    <row r="62" spans="1:17" s="68" customFormat="1" hidden="1">
      <c r="A62" s="14"/>
      <c r="B62" s="10"/>
      <c r="C62" s="10"/>
      <c r="D62" s="93"/>
      <c r="E62" s="10"/>
      <c r="F62" s="94"/>
      <c r="G62" s="94"/>
      <c r="H62" s="66"/>
      <c r="I62" s="67"/>
      <c r="J62" s="14"/>
      <c r="K62" s="95"/>
      <c r="L62" s="95"/>
      <c r="M62" s="14"/>
      <c r="N62" s="9"/>
      <c r="O62" s="96"/>
      <c r="P62" s="65"/>
      <c r="Q62" s="97"/>
    </row>
    <row r="63" spans="1:17" s="68" customFormat="1" hidden="1">
      <c r="A63" s="9"/>
      <c r="B63" s="70"/>
      <c r="C63" s="70"/>
      <c r="D63" s="14" t="s">
        <v>160</v>
      </c>
      <c r="E63" s="14"/>
      <c r="F63" s="69"/>
      <c r="G63" s="69"/>
      <c r="H63" s="66"/>
      <c r="I63" s="67"/>
      <c r="J63" s="14"/>
      <c r="K63" s="95"/>
      <c r="L63" s="95"/>
      <c r="M63" s="14"/>
      <c r="N63" s="9"/>
      <c r="O63" s="96"/>
      <c r="P63" s="65"/>
      <c r="Q63" s="97"/>
    </row>
    <row r="64" spans="1:17" s="68" customFormat="1" hidden="1">
      <c r="A64" s="9"/>
      <c r="B64" s="70"/>
      <c r="C64" s="70"/>
      <c r="D64" s="14"/>
      <c r="E64" s="14"/>
      <c r="F64" s="69"/>
      <c r="G64" s="69"/>
      <c r="H64" s="66"/>
      <c r="I64" s="67"/>
      <c r="J64" s="14"/>
      <c r="K64" s="95"/>
      <c r="L64" s="95"/>
      <c r="M64" s="14"/>
      <c r="N64" s="9"/>
      <c r="O64" s="96"/>
      <c r="P64" s="65"/>
      <c r="Q64" s="97"/>
    </row>
    <row r="65" spans="1:17" s="68" customFormat="1" ht="25.5" hidden="1">
      <c r="A65" s="20" t="s">
        <v>161</v>
      </c>
      <c r="B65" s="51" t="s">
        <v>112</v>
      </c>
      <c r="C65" s="20" t="s">
        <v>113</v>
      </c>
      <c r="D65" s="20" t="s">
        <v>114</v>
      </c>
      <c r="E65" s="20" t="s">
        <v>115</v>
      </c>
      <c r="F65" s="20" t="s">
        <v>137</v>
      </c>
      <c r="G65" s="104" t="s">
        <v>162</v>
      </c>
      <c r="H65" s="21" t="s">
        <v>118</v>
      </c>
      <c r="I65" s="67"/>
      <c r="J65" s="14"/>
      <c r="K65" s="95"/>
      <c r="L65" s="95"/>
      <c r="M65" s="14"/>
      <c r="N65" s="9"/>
      <c r="O65" s="96"/>
      <c r="P65" s="65"/>
      <c r="Q65" s="97"/>
    </row>
    <row r="66" spans="1:17" s="68" customFormat="1" hidden="1">
      <c r="A66" s="19">
        <v>1</v>
      </c>
      <c r="B66" s="19">
        <v>2</v>
      </c>
      <c r="C66" s="19">
        <v>3</v>
      </c>
      <c r="D66" s="19">
        <v>4</v>
      </c>
      <c r="E66" s="19">
        <v>5</v>
      </c>
      <c r="F66" s="19">
        <v>6</v>
      </c>
      <c r="G66" s="19">
        <v>7</v>
      </c>
      <c r="H66" s="44">
        <v>8</v>
      </c>
      <c r="I66" s="67"/>
      <c r="J66" s="14"/>
      <c r="K66" s="95"/>
      <c r="L66" s="95"/>
      <c r="M66" s="14"/>
      <c r="N66" s="9"/>
      <c r="O66" s="96"/>
      <c r="P66" s="65"/>
      <c r="Q66" s="97"/>
    </row>
    <row r="67" spans="1:17" s="68" customFormat="1" ht="25.5" hidden="1">
      <c r="A67" s="49">
        <v>1</v>
      </c>
      <c r="B67" s="160" t="s">
        <v>287</v>
      </c>
      <c r="C67" s="51" t="s">
        <v>62</v>
      </c>
      <c r="D67" s="49">
        <v>345000</v>
      </c>
      <c r="E67" s="161"/>
      <c r="F67" s="162"/>
      <c r="G67" s="163"/>
      <c r="H67" s="164">
        <f>SUM(H68:H69)</f>
        <v>0</v>
      </c>
      <c r="I67" s="67"/>
      <c r="J67" s="14"/>
      <c r="K67" s="95"/>
      <c r="L67" s="95"/>
      <c r="M67" s="14"/>
      <c r="N67" s="9"/>
      <c r="O67" s="96"/>
      <c r="P67" s="65"/>
      <c r="Q67" s="97"/>
    </row>
    <row r="68" spans="1:17" s="68" customFormat="1" hidden="1">
      <c r="A68" s="19"/>
      <c r="B68" s="165" t="s">
        <v>288</v>
      </c>
      <c r="C68" s="51"/>
      <c r="D68" s="49"/>
      <c r="E68" s="161" t="s">
        <v>164</v>
      </c>
      <c r="F68" s="162">
        <v>4</v>
      </c>
      <c r="G68" s="163">
        <v>469</v>
      </c>
      <c r="H68" s="141"/>
      <c r="I68" s="67"/>
      <c r="J68" s="14"/>
      <c r="K68" s="95"/>
      <c r="L68" s="95"/>
      <c r="M68" s="14"/>
      <c r="N68" s="9"/>
      <c r="O68" s="96"/>
      <c r="P68" s="65"/>
      <c r="Q68" s="97"/>
    </row>
    <row r="69" spans="1:17" s="68" customFormat="1" hidden="1">
      <c r="A69" s="19"/>
      <c r="B69" s="165" t="s">
        <v>289</v>
      </c>
      <c r="C69" s="51"/>
      <c r="D69" s="49"/>
      <c r="E69" s="161" t="s">
        <v>164</v>
      </c>
      <c r="F69" s="162">
        <v>5</v>
      </c>
      <c r="G69" s="163">
        <v>2000</v>
      </c>
      <c r="H69" s="141"/>
      <c r="I69" s="67"/>
      <c r="J69" s="14"/>
      <c r="K69" s="95"/>
      <c r="L69" s="95"/>
      <c r="M69" s="14"/>
      <c r="N69" s="9"/>
      <c r="O69" s="96"/>
      <c r="P69" s="65"/>
      <c r="Q69" s="97"/>
    </row>
    <row r="70" spans="1:17" s="68" customFormat="1" hidden="1">
      <c r="A70" s="49">
        <v>2</v>
      </c>
      <c r="B70" s="160" t="s">
        <v>208</v>
      </c>
      <c r="C70" s="51" t="s">
        <v>62</v>
      </c>
      <c r="D70" s="49">
        <v>346000</v>
      </c>
      <c r="E70" s="19"/>
      <c r="F70" s="107"/>
      <c r="G70" s="108"/>
      <c r="H70" s="164">
        <f>SUM(H71:H80)</f>
        <v>0</v>
      </c>
      <c r="I70" s="67"/>
      <c r="J70" s="14"/>
      <c r="K70" s="95"/>
      <c r="L70" s="95"/>
      <c r="M70" s="14"/>
      <c r="N70" s="9"/>
      <c r="O70" s="96"/>
      <c r="P70" s="65"/>
      <c r="Q70" s="97"/>
    </row>
    <row r="71" spans="1:17" s="68" customFormat="1" ht="12" hidden="1" customHeight="1">
      <c r="A71" s="19"/>
      <c r="B71" s="165" t="s">
        <v>290</v>
      </c>
      <c r="C71" s="51"/>
      <c r="D71" s="49"/>
      <c r="E71" s="161" t="s">
        <v>291</v>
      </c>
      <c r="F71" s="162">
        <v>30</v>
      </c>
      <c r="G71" s="163">
        <v>300</v>
      </c>
      <c r="H71" s="141"/>
      <c r="I71" s="67"/>
      <c r="J71" s="14"/>
      <c r="K71" s="95"/>
      <c r="L71" s="95"/>
      <c r="M71" s="14"/>
      <c r="N71" s="9"/>
      <c r="O71" s="96"/>
      <c r="P71" s="65"/>
      <c r="Q71" s="97"/>
    </row>
    <row r="72" spans="1:17" s="68" customFormat="1" hidden="1">
      <c r="A72" s="19"/>
      <c r="B72" s="165" t="s">
        <v>292</v>
      </c>
      <c r="C72" s="51"/>
      <c r="D72" s="49"/>
      <c r="E72" s="161" t="s">
        <v>291</v>
      </c>
      <c r="F72" s="162">
        <v>10</v>
      </c>
      <c r="G72" s="163">
        <v>200</v>
      </c>
      <c r="H72" s="141"/>
      <c r="I72" s="67"/>
      <c r="J72" s="14"/>
      <c r="K72" s="95"/>
      <c r="L72" s="95"/>
      <c r="M72" s="14"/>
      <c r="N72" s="9"/>
      <c r="O72" s="96"/>
      <c r="P72" s="65"/>
      <c r="Q72" s="97"/>
    </row>
    <row r="73" spans="1:17" s="68" customFormat="1" hidden="1">
      <c r="A73" s="19"/>
      <c r="B73" s="165" t="s">
        <v>293</v>
      </c>
      <c r="C73" s="51"/>
      <c r="D73" s="49"/>
      <c r="E73" s="161" t="s">
        <v>168</v>
      </c>
      <c r="F73" s="162">
        <v>300</v>
      </c>
      <c r="G73" s="163">
        <v>2</v>
      </c>
      <c r="H73" s="141"/>
      <c r="I73" s="67"/>
      <c r="J73" s="14"/>
      <c r="K73" s="95"/>
      <c r="L73" s="95"/>
      <c r="M73" s="14"/>
      <c r="N73" s="9"/>
      <c r="O73" s="96"/>
      <c r="P73" s="65"/>
      <c r="Q73" s="97"/>
    </row>
    <row r="74" spans="1:17" s="68" customFormat="1" hidden="1">
      <c r="A74" s="19"/>
      <c r="B74" s="165" t="s">
        <v>294</v>
      </c>
      <c r="C74" s="51"/>
      <c r="D74" s="49"/>
      <c r="E74" s="161" t="s">
        <v>168</v>
      </c>
      <c r="F74" s="162">
        <v>40</v>
      </c>
      <c r="G74" s="163">
        <v>63.78</v>
      </c>
      <c r="H74" s="141"/>
      <c r="I74" s="67"/>
      <c r="J74" s="14"/>
      <c r="K74" s="95"/>
      <c r="L74" s="95"/>
      <c r="M74" s="14"/>
      <c r="N74" s="9"/>
      <c r="O74" s="96"/>
      <c r="P74" s="65"/>
      <c r="Q74" s="97"/>
    </row>
    <row r="75" spans="1:17" s="68" customFormat="1" hidden="1">
      <c r="A75" s="19"/>
      <c r="B75" s="165" t="s">
        <v>295</v>
      </c>
      <c r="C75" s="51"/>
      <c r="D75" s="49"/>
      <c r="E75" s="161" t="s">
        <v>168</v>
      </c>
      <c r="F75" s="162">
        <v>30</v>
      </c>
      <c r="G75" s="163">
        <v>20</v>
      </c>
      <c r="H75" s="141"/>
      <c r="I75" s="67"/>
      <c r="J75" s="14"/>
      <c r="K75" s="95"/>
      <c r="L75" s="95"/>
      <c r="M75" s="14"/>
      <c r="N75" s="9"/>
      <c r="O75" s="96"/>
      <c r="P75" s="65"/>
      <c r="Q75" s="97"/>
    </row>
    <row r="76" spans="1:17" s="68" customFormat="1" hidden="1">
      <c r="A76" s="19"/>
      <c r="B76" s="165" t="s">
        <v>296</v>
      </c>
      <c r="C76" s="51"/>
      <c r="D76" s="49"/>
      <c r="E76" s="161" t="s">
        <v>168</v>
      </c>
      <c r="F76" s="162">
        <v>10</v>
      </c>
      <c r="G76" s="163">
        <v>25</v>
      </c>
      <c r="H76" s="141"/>
      <c r="I76" s="67"/>
      <c r="J76" s="14"/>
      <c r="K76" s="95"/>
      <c r="L76" s="95"/>
      <c r="M76" s="14"/>
      <c r="N76" s="9"/>
      <c r="O76" s="96"/>
      <c r="P76" s="65"/>
      <c r="Q76" s="97"/>
    </row>
    <row r="77" spans="1:17" s="68" customFormat="1" hidden="1">
      <c r="A77" s="19"/>
      <c r="B77" s="165" t="s">
        <v>297</v>
      </c>
      <c r="C77" s="51"/>
      <c r="D77" s="49"/>
      <c r="E77" s="161" t="s">
        <v>168</v>
      </c>
      <c r="F77" s="162">
        <v>10</v>
      </c>
      <c r="G77" s="163">
        <v>40</v>
      </c>
      <c r="H77" s="141"/>
      <c r="I77" s="67"/>
      <c r="J77" s="14"/>
      <c r="K77" s="95"/>
      <c r="L77" s="95"/>
      <c r="M77" s="14"/>
      <c r="N77" s="9"/>
      <c r="O77" s="96"/>
      <c r="P77" s="65"/>
      <c r="Q77" s="97"/>
    </row>
    <row r="78" spans="1:17" s="68" customFormat="1" hidden="1">
      <c r="A78" s="19"/>
      <c r="B78" s="165" t="s">
        <v>298</v>
      </c>
      <c r="C78" s="51"/>
      <c r="D78" s="49"/>
      <c r="E78" s="161" t="s">
        <v>168</v>
      </c>
      <c r="F78" s="162">
        <v>10</v>
      </c>
      <c r="G78" s="163">
        <v>30</v>
      </c>
      <c r="H78" s="141"/>
      <c r="I78" s="67"/>
      <c r="J78" s="14"/>
      <c r="K78" s="95"/>
      <c r="L78" s="95"/>
      <c r="M78" s="14"/>
      <c r="N78" s="9"/>
      <c r="O78" s="96"/>
      <c r="P78" s="65"/>
      <c r="Q78" s="97"/>
    </row>
    <row r="79" spans="1:17" s="68" customFormat="1" hidden="1">
      <c r="A79" s="19"/>
      <c r="B79" s="165" t="s">
        <v>299</v>
      </c>
      <c r="C79" s="51"/>
      <c r="D79" s="49"/>
      <c r="E79" s="161" t="s">
        <v>168</v>
      </c>
      <c r="F79" s="162">
        <v>8</v>
      </c>
      <c r="G79" s="163">
        <v>50</v>
      </c>
      <c r="H79" s="141"/>
      <c r="I79" s="67"/>
      <c r="J79" s="14"/>
      <c r="K79" s="95"/>
      <c r="L79" s="95"/>
      <c r="M79" s="14"/>
      <c r="N79" s="9"/>
      <c r="O79" s="96"/>
      <c r="P79" s="65"/>
      <c r="Q79" s="97"/>
    </row>
    <row r="80" spans="1:17" s="68" customFormat="1" hidden="1">
      <c r="A80" s="19"/>
      <c r="B80" s="165" t="s">
        <v>300</v>
      </c>
      <c r="C80" s="51"/>
      <c r="D80" s="49"/>
      <c r="E80" s="161" t="s">
        <v>291</v>
      </c>
      <c r="F80" s="162">
        <v>10</v>
      </c>
      <c r="G80" s="163">
        <v>70</v>
      </c>
      <c r="H80" s="141"/>
      <c r="I80" s="67"/>
      <c r="J80" s="14"/>
      <c r="K80" s="95"/>
      <c r="L80" s="95"/>
      <c r="M80" s="14"/>
      <c r="N80" s="9"/>
      <c r="O80" s="96"/>
      <c r="P80" s="65"/>
      <c r="Q80" s="97"/>
    </row>
    <row r="81" spans="1:17" s="68" customFormat="1" hidden="1">
      <c r="A81" s="58"/>
      <c r="B81" s="85" t="s">
        <v>122</v>
      </c>
      <c r="C81" s="85"/>
      <c r="D81" s="86"/>
      <c r="E81" s="58"/>
      <c r="F81" s="87"/>
      <c r="G81" s="87"/>
      <c r="H81" s="166">
        <f>H67+H70</f>
        <v>0</v>
      </c>
      <c r="I81" s="67"/>
      <c r="J81" s="14"/>
      <c r="K81" s="95"/>
      <c r="L81" s="95"/>
      <c r="M81" s="14"/>
      <c r="N81" s="9"/>
      <c r="O81" s="96"/>
      <c r="P81" s="65"/>
      <c r="Q81" s="97"/>
    </row>
    <row r="82" spans="1:17">
      <c r="A82" s="134" t="s">
        <v>227</v>
      </c>
      <c r="B82" s="103"/>
      <c r="C82" s="103"/>
      <c r="D82" s="103"/>
      <c r="E82" s="103"/>
      <c r="F82" s="135"/>
      <c r="G82" s="135"/>
      <c r="H82" s="136">
        <f>H15+H22+H30+H47+H54+H81+H61+H38</f>
        <v>3892536</v>
      </c>
      <c r="I82" s="13"/>
      <c r="J82" s="13"/>
      <c r="K82" s="13"/>
    </row>
    <row r="83" spans="1:17">
      <c r="A83" s="103"/>
      <c r="B83" s="103"/>
      <c r="C83" s="103"/>
      <c r="D83" s="103"/>
      <c r="E83" s="103"/>
      <c r="F83" s="135"/>
      <c r="G83" s="135"/>
      <c r="H83" s="167"/>
      <c r="I83" s="13"/>
      <c r="J83" s="13"/>
      <c r="K83" s="13"/>
    </row>
    <row r="84" spans="1:17">
      <c r="A84" s="103"/>
      <c r="B84" s="103"/>
      <c r="C84" s="103"/>
      <c r="D84" s="103"/>
      <c r="E84" s="103"/>
      <c r="F84" s="135"/>
      <c r="G84" s="135"/>
      <c r="H84" s="167"/>
      <c r="I84" s="13"/>
      <c r="J84" s="13"/>
      <c r="K84" s="13"/>
    </row>
    <row r="86" spans="1:17">
      <c r="A86" s="13" t="s">
        <v>519</v>
      </c>
      <c r="H86" s="138" t="s">
        <v>3</v>
      </c>
    </row>
  </sheetData>
  <mergeCells count="10">
    <mergeCell ref="A14:A15"/>
    <mergeCell ref="A17:H17"/>
    <mergeCell ref="A24:H24"/>
    <mergeCell ref="A49:H49"/>
    <mergeCell ref="A2:H2"/>
    <mergeCell ref="A4:H4"/>
    <mergeCell ref="A5:H5"/>
    <mergeCell ref="A6:H6"/>
    <mergeCell ref="A8:H8"/>
    <mergeCell ref="A12:A13"/>
  </mergeCells>
  <pageMargins left="0.7" right="0.35" top="0.28999999999999998" bottom="0.16" header="0.3" footer="0.3"/>
  <pageSetup paperSize="9" scale="7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Q91"/>
  <sheetViews>
    <sheetView view="pageBreakPreview" topLeftCell="A63" zoomScaleNormal="100" zoomScaleSheetLayoutView="100" workbookViewId="0">
      <selection activeCell="J91" sqref="J91"/>
    </sheetView>
  </sheetViews>
  <sheetFormatPr defaultRowHeight="12.75"/>
  <cols>
    <col min="1" max="1" width="3.5703125" style="13" customWidth="1"/>
    <col min="2" max="2" width="50" style="13" customWidth="1"/>
    <col min="3" max="3" width="9.7109375" style="13" customWidth="1"/>
    <col min="4" max="4" width="10" style="13" customWidth="1"/>
    <col min="5" max="5" width="11.7109375" style="13" customWidth="1"/>
    <col min="6" max="7" width="11.85546875" style="137" customWidth="1"/>
    <col min="8" max="8" width="15.140625" style="138" customWidth="1"/>
    <col min="9" max="9" width="9.140625" style="12"/>
    <col min="10" max="10" width="10.85546875" style="362" bestFit="1" customWidth="1"/>
    <col min="11" max="11" width="10.28515625" style="378" bestFit="1" customWidth="1"/>
    <col min="12" max="256" width="9.140625" style="13"/>
    <col min="257" max="257" width="3.5703125" style="13" customWidth="1"/>
    <col min="258" max="258" width="50" style="13" customWidth="1"/>
    <col min="259" max="259" width="9.7109375" style="13" customWidth="1"/>
    <col min="260" max="260" width="10" style="13" customWidth="1"/>
    <col min="261" max="261" width="11.7109375" style="13" customWidth="1"/>
    <col min="262" max="263" width="11.85546875" style="13" customWidth="1"/>
    <col min="264" max="264" width="15.140625" style="13" customWidth="1"/>
    <col min="265" max="265" width="9.140625" style="13"/>
    <col min="266" max="266" width="10.85546875" style="13" bestFit="1" customWidth="1"/>
    <col min="267" max="512" width="9.140625" style="13"/>
    <col min="513" max="513" width="3.5703125" style="13" customWidth="1"/>
    <col min="514" max="514" width="50" style="13" customWidth="1"/>
    <col min="515" max="515" width="9.7109375" style="13" customWidth="1"/>
    <col min="516" max="516" width="10" style="13" customWidth="1"/>
    <col min="517" max="517" width="11.7109375" style="13" customWidth="1"/>
    <col min="518" max="519" width="11.85546875" style="13" customWidth="1"/>
    <col min="520" max="520" width="15.140625" style="13" customWidth="1"/>
    <col min="521" max="521" width="9.140625" style="13"/>
    <col min="522" max="522" width="10.85546875" style="13" bestFit="1" customWidth="1"/>
    <col min="523" max="768" width="9.140625" style="13"/>
    <col min="769" max="769" width="3.5703125" style="13" customWidth="1"/>
    <col min="770" max="770" width="50" style="13" customWidth="1"/>
    <col min="771" max="771" width="9.7109375" style="13" customWidth="1"/>
    <col min="772" max="772" width="10" style="13" customWidth="1"/>
    <col min="773" max="773" width="11.7109375" style="13" customWidth="1"/>
    <col min="774" max="775" width="11.85546875" style="13" customWidth="1"/>
    <col min="776" max="776" width="15.140625" style="13" customWidth="1"/>
    <col min="777" max="777" width="9.140625" style="13"/>
    <col min="778" max="778" width="10.85546875" style="13" bestFit="1" customWidth="1"/>
    <col min="779" max="1024" width="9.140625" style="13"/>
    <col min="1025" max="1025" width="3.5703125" style="13" customWidth="1"/>
    <col min="1026" max="1026" width="50" style="13" customWidth="1"/>
    <col min="1027" max="1027" width="9.7109375" style="13" customWidth="1"/>
    <col min="1028" max="1028" width="10" style="13" customWidth="1"/>
    <col min="1029" max="1029" width="11.7109375" style="13" customWidth="1"/>
    <col min="1030" max="1031" width="11.85546875" style="13" customWidth="1"/>
    <col min="1032" max="1032" width="15.140625" style="13" customWidth="1"/>
    <col min="1033" max="1033" width="9.140625" style="13"/>
    <col min="1034" max="1034" width="10.85546875" style="13" bestFit="1" customWidth="1"/>
    <col min="1035" max="1280" width="9.140625" style="13"/>
    <col min="1281" max="1281" width="3.5703125" style="13" customWidth="1"/>
    <col min="1282" max="1282" width="50" style="13" customWidth="1"/>
    <col min="1283" max="1283" width="9.7109375" style="13" customWidth="1"/>
    <col min="1284" max="1284" width="10" style="13" customWidth="1"/>
    <col min="1285" max="1285" width="11.7109375" style="13" customWidth="1"/>
    <col min="1286" max="1287" width="11.85546875" style="13" customWidth="1"/>
    <col min="1288" max="1288" width="15.140625" style="13" customWidth="1"/>
    <col min="1289" max="1289" width="9.140625" style="13"/>
    <col min="1290" max="1290" width="10.85546875" style="13" bestFit="1" customWidth="1"/>
    <col min="1291" max="1536" width="9.140625" style="13"/>
    <col min="1537" max="1537" width="3.5703125" style="13" customWidth="1"/>
    <col min="1538" max="1538" width="50" style="13" customWidth="1"/>
    <col min="1539" max="1539" width="9.7109375" style="13" customWidth="1"/>
    <col min="1540" max="1540" width="10" style="13" customWidth="1"/>
    <col min="1541" max="1541" width="11.7109375" style="13" customWidth="1"/>
    <col min="1542" max="1543" width="11.85546875" style="13" customWidth="1"/>
    <col min="1544" max="1544" width="15.140625" style="13" customWidth="1"/>
    <col min="1545" max="1545" width="9.140625" style="13"/>
    <col min="1546" max="1546" width="10.85546875" style="13" bestFit="1" customWidth="1"/>
    <col min="1547" max="1792" width="9.140625" style="13"/>
    <col min="1793" max="1793" width="3.5703125" style="13" customWidth="1"/>
    <col min="1794" max="1794" width="50" style="13" customWidth="1"/>
    <col min="1795" max="1795" width="9.7109375" style="13" customWidth="1"/>
    <col min="1796" max="1796" width="10" style="13" customWidth="1"/>
    <col min="1797" max="1797" width="11.7109375" style="13" customWidth="1"/>
    <col min="1798" max="1799" width="11.85546875" style="13" customWidth="1"/>
    <col min="1800" max="1800" width="15.140625" style="13" customWidth="1"/>
    <col min="1801" max="1801" width="9.140625" style="13"/>
    <col min="1802" max="1802" width="10.85546875" style="13" bestFit="1" customWidth="1"/>
    <col min="1803" max="2048" width="9.140625" style="13"/>
    <col min="2049" max="2049" width="3.5703125" style="13" customWidth="1"/>
    <col min="2050" max="2050" width="50" style="13" customWidth="1"/>
    <col min="2051" max="2051" width="9.7109375" style="13" customWidth="1"/>
    <col min="2052" max="2052" width="10" style="13" customWidth="1"/>
    <col min="2053" max="2053" width="11.7109375" style="13" customWidth="1"/>
    <col min="2054" max="2055" width="11.85546875" style="13" customWidth="1"/>
    <col min="2056" max="2056" width="15.140625" style="13" customWidth="1"/>
    <col min="2057" max="2057" width="9.140625" style="13"/>
    <col min="2058" max="2058" width="10.85546875" style="13" bestFit="1" customWidth="1"/>
    <col min="2059" max="2304" width="9.140625" style="13"/>
    <col min="2305" max="2305" width="3.5703125" style="13" customWidth="1"/>
    <col min="2306" max="2306" width="50" style="13" customWidth="1"/>
    <col min="2307" max="2307" width="9.7109375" style="13" customWidth="1"/>
    <col min="2308" max="2308" width="10" style="13" customWidth="1"/>
    <col min="2309" max="2309" width="11.7109375" style="13" customWidth="1"/>
    <col min="2310" max="2311" width="11.85546875" style="13" customWidth="1"/>
    <col min="2312" max="2312" width="15.140625" style="13" customWidth="1"/>
    <col min="2313" max="2313" width="9.140625" style="13"/>
    <col min="2314" max="2314" width="10.85546875" style="13" bestFit="1" customWidth="1"/>
    <col min="2315" max="2560" width="9.140625" style="13"/>
    <col min="2561" max="2561" width="3.5703125" style="13" customWidth="1"/>
    <col min="2562" max="2562" width="50" style="13" customWidth="1"/>
    <col min="2563" max="2563" width="9.7109375" style="13" customWidth="1"/>
    <col min="2564" max="2564" width="10" style="13" customWidth="1"/>
    <col min="2565" max="2565" width="11.7109375" style="13" customWidth="1"/>
    <col min="2566" max="2567" width="11.85546875" style="13" customWidth="1"/>
    <col min="2568" max="2568" width="15.140625" style="13" customWidth="1"/>
    <col min="2569" max="2569" width="9.140625" style="13"/>
    <col min="2570" max="2570" width="10.85546875" style="13" bestFit="1" customWidth="1"/>
    <col min="2571" max="2816" width="9.140625" style="13"/>
    <col min="2817" max="2817" width="3.5703125" style="13" customWidth="1"/>
    <col min="2818" max="2818" width="50" style="13" customWidth="1"/>
    <col min="2819" max="2819" width="9.7109375" style="13" customWidth="1"/>
    <col min="2820" max="2820" width="10" style="13" customWidth="1"/>
    <col min="2821" max="2821" width="11.7109375" style="13" customWidth="1"/>
    <col min="2822" max="2823" width="11.85546875" style="13" customWidth="1"/>
    <col min="2824" max="2824" width="15.140625" style="13" customWidth="1"/>
    <col min="2825" max="2825" width="9.140625" style="13"/>
    <col min="2826" max="2826" width="10.85546875" style="13" bestFit="1" customWidth="1"/>
    <col min="2827" max="3072" width="9.140625" style="13"/>
    <col min="3073" max="3073" width="3.5703125" style="13" customWidth="1"/>
    <col min="3074" max="3074" width="50" style="13" customWidth="1"/>
    <col min="3075" max="3075" width="9.7109375" style="13" customWidth="1"/>
    <col min="3076" max="3076" width="10" style="13" customWidth="1"/>
    <col min="3077" max="3077" width="11.7109375" style="13" customWidth="1"/>
    <col min="3078" max="3079" width="11.85546875" style="13" customWidth="1"/>
    <col min="3080" max="3080" width="15.140625" style="13" customWidth="1"/>
    <col min="3081" max="3081" width="9.140625" style="13"/>
    <col min="3082" max="3082" width="10.85546875" style="13" bestFit="1" customWidth="1"/>
    <col min="3083" max="3328" width="9.140625" style="13"/>
    <col min="3329" max="3329" width="3.5703125" style="13" customWidth="1"/>
    <col min="3330" max="3330" width="50" style="13" customWidth="1"/>
    <col min="3331" max="3331" width="9.7109375" style="13" customWidth="1"/>
    <col min="3332" max="3332" width="10" style="13" customWidth="1"/>
    <col min="3333" max="3333" width="11.7109375" style="13" customWidth="1"/>
    <col min="3334" max="3335" width="11.85546875" style="13" customWidth="1"/>
    <col min="3336" max="3336" width="15.140625" style="13" customWidth="1"/>
    <col min="3337" max="3337" width="9.140625" style="13"/>
    <col min="3338" max="3338" width="10.85546875" style="13" bestFit="1" customWidth="1"/>
    <col min="3339" max="3584" width="9.140625" style="13"/>
    <col min="3585" max="3585" width="3.5703125" style="13" customWidth="1"/>
    <col min="3586" max="3586" width="50" style="13" customWidth="1"/>
    <col min="3587" max="3587" width="9.7109375" style="13" customWidth="1"/>
    <col min="3588" max="3588" width="10" style="13" customWidth="1"/>
    <col min="3589" max="3589" width="11.7109375" style="13" customWidth="1"/>
    <col min="3590" max="3591" width="11.85546875" style="13" customWidth="1"/>
    <col min="3592" max="3592" width="15.140625" style="13" customWidth="1"/>
    <col min="3593" max="3593" width="9.140625" style="13"/>
    <col min="3594" max="3594" width="10.85546875" style="13" bestFit="1" customWidth="1"/>
    <col min="3595" max="3840" width="9.140625" style="13"/>
    <col min="3841" max="3841" width="3.5703125" style="13" customWidth="1"/>
    <col min="3842" max="3842" width="50" style="13" customWidth="1"/>
    <col min="3843" max="3843" width="9.7109375" style="13" customWidth="1"/>
    <col min="3844" max="3844" width="10" style="13" customWidth="1"/>
    <col min="3845" max="3845" width="11.7109375" style="13" customWidth="1"/>
    <col min="3846" max="3847" width="11.85546875" style="13" customWidth="1"/>
    <col min="3848" max="3848" width="15.140625" style="13" customWidth="1"/>
    <col min="3849" max="3849" width="9.140625" style="13"/>
    <col min="3850" max="3850" width="10.85546875" style="13" bestFit="1" customWidth="1"/>
    <col min="3851" max="4096" width="9.140625" style="13"/>
    <col min="4097" max="4097" width="3.5703125" style="13" customWidth="1"/>
    <col min="4098" max="4098" width="50" style="13" customWidth="1"/>
    <col min="4099" max="4099" width="9.7109375" style="13" customWidth="1"/>
    <col min="4100" max="4100" width="10" style="13" customWidth="1"/>
    <col min="4101" max="4101" width="11.7109375" style="13" customWidth="1"/>
    <col min="4102" max="4103" width="11.85546875" style="13" customWidth="1"/>
    <col min="4104" max="4104" width="15.140625" style="13" customWidth="1"/>
    <col min="4105" max="4105" width="9.140625" style="13"/>
    <col min="4106" max="4106" width="10.85546875" style="13" bestFit="1" customWidth="1"/>
    <col min="4107" max="4352" width="9.140625" style="13"/>
    <col min="4353" max="4353" width="3.5703125" style="13" customWidth="1"/>
    <col min="4354" max="4354" width="50" style="13" customWidth="1"/>
    <col min="4355" max="4355" width="9.7109375" style="13" customWidth="1"/>
    <col min="4356" max="4356" width="10" style="13" customWidth="1"/>
    <col min="4357" max="4357" width="11.7109375" style="13" customWidth="1"/>
    <col min="4358" max="4359" width="11.85546875" style="13" customWidth="1"/>
    <col min="4360" max="4360" width="15.140625" style="13" customWidth="1"/>
    <col min="4361" max="4361" width="9.140625" style="13"/>
    <col min="4362" max="4362" width="10.85546875" style="13" bestFit="1" customWidth="1"/>
    <col min="4363" max="4608" width="9.140625" style="13"/>
    <col min="4609" max="4609" width="3.5703125" style="13" customWidth="1"/>
    <col min="4610" max="4610" width="50" style="13" customWidth="1"/>
    <col min="4611" max="4611" width="9.7109375" style="13" customWidth="1"/>
    <col min="4612" max="4612" width="10" style="13" customWidth="1"/>
    <col min="4613" max="4613" width="11.7109375" style="13" customWidth="1"/>
    <col min="4614" max="4615" width="11.85546875" style="13" customWidth="1"/>
    <col min="4616" max="4616" width="15.140625" style="13" customWidth="1"/>
    <col min="4617" max="4617" width="9.140625" style="13"/>
    <col min="4618" max="4618" width="10.85546875" style="13" bestFit="1" customWidth="1"/>
    <col min="4619" max="4864" width="9.140625" style="13"/>
    <col min="4865" max="4865" width="3.5703125" style="13" customWidth="1"/>
    <col min="4866" max="4866" width="50" style="13" customWidth="1"/>
    <col min="4867" max="4867" width="9.7109375" style="13" customWidth="1"/>
    <col min="4868" max="4868" width="10" style="13" customWidth="1"/>
    <col min="4869" max="4869" width="11.7109375" style="13" customWidth="1"/>
    <col min="4870" max="4871" width="11.85546875" style="13" customWidth="1"/>
    <col min="4872" max="4872" width="15.140625" style="13" customWidth="1"/>
    <col min="4873" max="4873" width="9.140625" style="13"/>
    <col min="4874" max="4874" width="10.85546875" style="13" bestFit="1" customWidth="1"/>
    <col min="4875" max="5120" width="9.140625" style="13"/>
    <col min="5121" max="5121" width="3.5703125" style="13" customWidth="1"/>
    <col min="5122" max="5122" width="50" style="13" customWidth="1"/>
    <col min="5123" max="5123" width="9.7109375" style="13" customWidth="1"/>
    <col min="5124" max="5124" width="10" style="13" customWidth="1"/>
    <col min="5125" max="5125" width="11.7109375" style="13" customWidth="1"/>
    <col min="5126" max="5127" width="11.85546875" style="13" customWidth="1"/>
    <col min="5128" max="5128" width="15.140625" style="13" customWidth="1"/>
    <col min="5129" max="5129" width="9.140625" style="13"/>
    <col min="5130" max="5130" width="10.85546875" style="13" bestFit="1" customWidth="1"/>
    <col min="5131" max="5376" width="9.140625" style="13"/>
    <col min="5377" max="5377" width="3.5703125" style="13" customWidth="1"/>
    <col min="5378" max="5378" width="50" style="13" customWidth="1"/>
    <col min="5379" max="5379" width="9.7109375" style="13" customWidth="1"/>
    <col min="5380" max="5380" width="10" style="13" customWidth="1"/>
    <col min="5381" max="5381" width="11.7109375" style="13" customWidth="1"/>
    <col min="5382" max="5383" width="11.85546875" style="13" customWidth="1"/>
    <col min="5384" max="5384" width="15.140625" style="13" customWidth="1"/>
    <col min="5385" max="5385" width="9.140625" style="13"/>
    <col min="5386" max="5386" width="10.85546875" style="13" bestFit="1" customWidth="1"/>
    <col min="5387" max="5632" width="9.140625" style="13"/>
    <col min="5633" max="5633" width="3.5703125" style="13" customWidth="1"/>
    <col min="5634" max="5634" width="50" style="13" customWidth="1"/>
    <col min="5635" max="5635" width="9.7109375" style="13" customWidth="1"/>
    <col min="5636" max="5636" width="10" style="13" customWidth="1"/>
    <col min="5637" max="5637" width="11.7109375" style="13" customWidth="1"/>
    <col min="5638" max="5639" width="11.85546875" style="13" customWidth="1"/>
    <col min="5640" max="5640" width="15.140625" style="13" customWidth="1"/>
    <col min="5641" max="5641" width="9.140625" style="13"/>
    <col min="5642" max="5642" width="10.85546875" style="13" bestFit="1" customWidth="1"/>
    <col min="5643" max="5888" width="9.140625" style="13"/>
    <col min="5889" max="5889" width="3.5703125" style="13" customWidth="1"/>
    <col min="5890" max="5890" width="50" style="13" customWidth="1"/>
    <col min="5891" max="5891" width="9.7109375" style="13" customWidth="1"/>
    <col min="5892" max="5892" width="10" style="13" customWidth="1"/>
    <col min="5893" max="5893" width="11.7109375" style="13" customWidth="1"/>
    <col min="5894" max="5895" width="11.85546875" style="13" customWidth="1"/>
    <col min="5896" max="5896" width="15.140625" style="13" customWidth="1"/>
    <col min="5897" max="5897" width="9.140625" style="13"/>
    <col min="5898" max="5898" width="10.85546875" style="13" bestFit="1" customWidth="1"/>
    <col min="5899" max="6144" width="9.140625" style="13"/>
    <col min="6145" max="6145" width="3.5703125" style="13" customWidth="1"/>
    <col min="6146" max="6146" width="50" style="13" customWidth="1"/>
    <col min="6147" max="6147" width="9.7109375" style="13" customWidth="1"/>
    <col min="6148" max="6148" width="10" style="13" customWidth="1"/>
    <col min="6149" max="6149" width="11.7109375" style="13" customWidth="1"/>
    <col min="6150" max="6151" width="11.85546875" style="13" customWidth="1"/>
    <col min="6152" max="6152" width="15.140625" style="13" customWidth="1"/>
    <col min="6153" max="6153" width="9.140625" style="13"/>
    <col min="6154" max="6154" width="10.85546875" style="13" bestFit="1" customWidth="1"/>
    <col min="6155" max="6400" width="9.140625" style="13"/>
    <col min="6401" max="6401" width="3.5703125" style="13" customWidth="1"/>
    <col min="6402" max="6402" width="50" style="13" customWidth="1"/>
    <col min="6403" max="6403" width="9.7109375" style="13" customWidth="1"/>
    <col min="6404" max="6404" width="10" style="13" customWidth="1"/>
    <col min="6405" max="6405" width="11.7109375" style="13" customWidth="1"/>
    <col min="6406" max="6407" width="11.85546875" style="13" customWidth="1"/>
    <col min="6408" max="6408" width="15.140625" style="13" customWidth="1"/>
    <col min="6409" max="6409" width="9.140625" style="13"/>
    <col min="6410" max="6410" width="10.85546875" style="13" bestFit="1" customWidth="1"/>
    <col min="6411" max="6656" width="9.140625" style="13"/>
    <col min="6657" max="6657" width="3.5703125" style="13" customWidth="1"/>
    <col min="6658" max="6658" width="50" style="13" customWidth="1"/>
    <col min="6659" max="6659" width="9.7109375" style="13" customWidth="1"/>
    <col min="6660" max="6660" width="10" style="13" customWidth="1"/>
    <col min="6661" max="6661" width="11.7109375" style="13" customWidth="1"/>
    <col min="6662" max="6663" width="11.85546875" style="13" customWidth="1"/>
    <col min="6664" max="6664" width="15.140625" style="13" customWidth="1"/>
    <col min="6665" max="6665" width="9.140625" style="13"/>
    <col min="6666" max="6666" width="10.85546875" style="13" bestFit="1" customWidth="1"/>
    <col min="6667" max="6912" width="9.140625" style="13"/>
    <col min="6913" max="6913" width="3.5703125" style="13" customWidth="1"/>
    <col min="6914" max="6914" width="50" style="13" customWidth="1"/>
    <col min="6915" max="6915" width="9.7109375" style="13" customWidth="1"/>
    <col min="6916" max="6916" width="10" style="13" customWidth="1"/>
    <col min="6917" max="6917" width="11.7109375" style="13" customWidth="1"/>
    <col min="6918" max="6919" width="11.85546875" style="13" customWidth="1"/>
    <col min="6920" max="6920" width="15.140625" style="13" customWidth="1"/>
    <col min="6921" max="6921" width="9.140625" style="13"/>
    <col min="6922" max="6922" width="10.85546875" style="13" bestFit="1" customWidth="1"/>
    <col min="6923" max="7168" width="9.140625" style="13"/>
    <col min="7169" max="7169" width="3.5703125" style="13" customWidth="1"/>
    <col min="7170" max="7170" width="50" style="13" customWidth="1"/>
    <col min="7171" max="7171" width="9.7109375" style="13" customWidth="1"/>
    <col min="7172" max="7172" width="10" style="13" customWidth="1"/>
    <col min="7173" max="7173" width="11.7109375" style="13" customWidth="1"/>
    <col min="7174" max="7175" width="11.85546875" style="13" customWidth="1"/>
    <col min="7176" max="7176" width="15.140625" style="13" customWidth="1"/>
    <col min="7177" max="7177" width="9.140625" style="13"/>
    <col min="7178" max="7178" width="10.85546875" style="13" bestFit="1" customWidth="1"/>
    <col min="7179" max="7424" width="9.140625" style="13"/>
    <col min="7425" max="7425" width="3.5703125" style="13" customWidth="1"/>
    <col min="7426" max="7426" width="50" style="13" customWidth="1"/>
    <col min="7427" max="7427" width="9.7109375" style="13" customWidth="1"/>
    <col min="7428" max="7428" width="10" style="13" customWidth="1"/>
    <col min="7429" max="7429" width="11.7109375" style="13" customWidth="1"/>
    <col min="7430" max="7431" width="11.85546875" style="13" customWidth="1"/>
    <col min="7432" max="7432" width="15.140625" style="13" customWidth="1"/>
    <col min="7433" max="7433" width="9.140625" style="13"/>
    <col min="7434" max="7434" width="10.85546875" style="13" bestFit="1" customWidth="1"/>
    <col min="7435" max="7680" width="9.140625" style="13"/>
    <col min="7681" max="7681" width="3.5703125" style="13" customWidth="1"/>
    <col min="7682" max="7682" width="50" style="13" customWidth="1"/>
    <col min="7683" max="7683" width="9.7109375" style="13" customWidth="1"/>
    <col min="7684" max="7684" width="10" style="13" customWidth="1"/>
    <col min="7685" max="7685" width="11.7109375" style="13" customWidth="1"/>
    <col min="7686" max="7687" width="11.85546875" style="13" customWidth="1"/>
    <col min="7688" max="7688" width="15.140625" style="13" customWidth="1"/>
    <col min="7689" max="7689" width="9.140625" style="13"/>
    <col min="7690" max="7690" width="10.85546875" style="13" bestFit="1" customWidth="1"/>
    <col min="7691" max="7936" width="9.140625" style="13"/>
    <col min="7937" max="7937" width="3.5703125" style="13" customWidth="1"/>
    <col min="7938" max="7938" width="50" style="13" customWidth="1"/>
    <col min="7939" max="7939" width="9.7109375" style="13" customWidth="1"/>
    <col min="7940" max="7940" width="10" style="13" customWidth="1"/>
    <col min="7941" max="7941" width="11.7109375" style="13" customWidth="1"/>
    <col min="7942" max="7943" width="11.85546875" style="13" customWidth="1"/>
    <col min="7944" max="7944" width="15.140625" style="13" customWidth="1"/>
    <col min="7945" max="7945" width="9.140625" style="13"/>
    <col min="7946" max="7946" width="10.85546875" style="13" bestFit="1" customWidth="1"/>
    <col min="7947" max="8192" width="9.140625" style="13"/>
    <col min="8193" max="8193" width="3.5703125" style="13" customWidth="1"/>
    <col min="8194" max="8194" width="50" style="13" customWidth="1"/>
    <col min="8195" max="8195" width="9.7109375" style="13" customWidth="1"/>
    <col min="8196" max="8196" width="10" style="13" customWidth="1"/>
    <col min="8197" max="8197" width="11.7109375" style="13" customWidth="1"/>
    <col min="8198" max="8199" width="11.85546875" style="13" customWidth="1"/>
    <col min="8200" max="8200" width="15.140625" style="13" customWidth="1"/>
    <col min="8201" max="8201" width="9.140625" style="13"/>
    <col min="8202" max="8202" width="10.85546875" style="13" bestFit="1" customWidth="1"/>
    <col min="8203" max="8448" width="9.140625" style="13"/>
    <col min="8449" max="8449" width="3.5703125" style="13" customWidth="1"/>
    <col min="8450" max="8450" width="50" style="13" customWidth="1"/>
    <col min="8451" max="8451" width="9.7109375" style="13" customWidth="1"/>
    <col min="8452" max="8452" width="10" style="13" customWidth="1"/>
    <col min="8453" max="8453" width="11.7109375" style="13" customWidth="1"/>
    <col min="8454" max="8455" width="11.85546875" style="13" customWidth="1"/>
    <col min="8456" max="8456" width="15.140625" style="13" customWidth="1"/>
    <col min="8457" max="8457" width="9.140625" style="13"/>
    <col min="8458" max="8458" width="10.85546875" style="13" bestFit="1" customWidth="1"/>
    <col min="8459" max="8704" width="9.140625" style="13"/>
    <col min="8705" max="8705" width="3.5703125" style="13" customWidth="1"/>
    <col min="8706" max="8706" width="50" style="13" customWidth="1"/>
    <col min="8707" max="8707" width="9.7109375" style="13" customWidth="1"/>
    <col min="8708" max="8708" width="10" style="13" customWidth="1"/>
    <col min="8709" max="8709" width="11.7109375" style="13" customWidth="1"/>
    <col min="8710" max="8711" width="11.85546875" style="13" customWidth="1"/>
    <col min="8712" max="8712" width="15.140625" style="13" customWidth="1"/>
    <col min="8713" max="8713" width="9.140625" style="13"/>
    <col min="8714" max="8714" width="10.85546875" style="13" bestFit="1" customWidth="1"/>
    <col min="8715" max="8960" width="9.140625" style="13"/>
    <col min="8961" max="8961" width="3.5703125" style="13" customWidth="1"/>
    <col min="8962" max="8962" width="50" style="13" customWidth="1"/>
    <col min="8963" max="8963" width="9.7109375" style="13" customWidth="1"/>
    <col min="8964" max="8964" width="10" style="13" customWidth="1"/>
    <col min="8965" max="8965" width="11.7109375" style="13" customWidth="1"/>
    <col min="8966" max="8967" width="11.85546875" style="13" customWidth="1"/>
    <col min="8968" max="8968" width="15.140625" style="13" customWidth="1"/>
    <col min="8969" max="8969" width="9.140625" style="13"/>
    <col min="8970" max="8970" width="10.85546875" style="13" bestFit="1" customWidth="1"/>
    <col min="8971" max="9216" width="9.140625" style="13"/>
    <col min="9217" max="9217" width="3.5703125" style="13" customWidth="1"/>
    <col min="9218" max="9218" width="50" style="13" customWidth="1"/>
    <col min="9219" max="9219" width="9.7109375" style="13" customWidth="1"/>
    <col min="9220" max="9220" width="10" style="13" customWidth="1"/>
    <col min="9221" max="9221" width="11.7109375" style="13" customWidth="1"/>
    <col min="9222" max="9223" width="11.85546875" style="13" customWidth="1"/>
    <col min="9224" max="9224" width="15.140625" style="13" customWidth="1"/>
    <col min="9225" max="9225" width="9.140625" style="13"/>
    <col min="9226" max="9226" width="10.85546875" style="13" bestFit="1" customWidth="1"/>
    <col min="9227" max="9472" width="9.140625" style="13"/>
    <col min="9473" max="9473" width="3.5703125" style="13" customWidth="1"/>
    <col min="9474" max="9474" width="50" style="13" customWidth="1"/>
    <col min="9475" max="9475" width="9.7109375" style="13" customWidth="1"/>
    <col min="9476" max="9476" width="10" style="13" customWidth="1"/>
    <col min="9477" max="9477" width="11.7109375" style="13" customWidth="1"/>
    <col min="9478" max="9479" width="11.85546875" style="13" customWidth="1"/>
    <col min="9480" max="9480" width="15.140625" style="13" customWidth="1"/>
    <col min="9481" max="9481" width="9.140625" style="13"/>
    <col min="9482" max="9482" width="10.85546875" style="13" bestFit="1" customWidth="1"/>
    <col min="9483" max="9728" width="9.140625" style="13"/>
    <col min="9729" max="9729" width="3.5703125" style="13" customWidth="1"/>
    <col min="9730" max="9730" width="50" style="13" customWidth="1"/>
    <col min="9731" max="9731" width="9.7109375" style="13" customWidth="1"/>
    <col min="9732" max="9732" width="10" style="13" customWidth="1"/>
    <col min="9733" max="9733" width="11.7109375" style="13" customWidth="1"/>
    <col min="9734" max="9735" width="11.85546875" style="13" customWidth="1"/>
    <col min="9736" max="9736" width="15.140625" style="13" customWidth="1"/>
    <col min="9737" max="9737" width="9.140625" style="13"/>
    <col min="9738" max="9738" width="10.85546875" style="13" bestFit="1" customWidth="1"/>
    <col min="9739" max="9984" width="9.140625" style="13"/>
    <col min="9985" max="9985" width="3.5703125" style="13" customWidth="1"/>
    <col min="9986" max="9986" width="50" style="13" customWidth="1"/>
    <col min="9987" max="9987" width="9.7109375" style="13" customWidth="1"/>
    <col min="9988" max="9988" width="10" style="13" customWidth="1"/>
    <col min="9989" max="9989" width="11.7109375" style="13" customWidth="1"/>
    <col min="9990" max="9991" width="11.85546875" style="13" customWidth="1"/>
    <col min="9992" max="9992" width="15.140625" style="13" customWidth="1"/>
    <col min="9993" max="9993" width="9.140625" style="13"/>
    <col min="9994" max="9994" width="10.85546875" style="13" bestFit="1" customWidth="1"/>
    <col min="9995" max="10240" width="9.140625" style="13"/>
    <col min="10241" max="10241" width="3.5703125" style="13" customWidth="1"/>
    <col min="10242" max="10242" width="50" style="13" customWidth="1"/>
    <col min="10243" max="10243" width="9.7109375" style="13" customWidth="1"/>
    <col min="10244" max="10244" width="10" style="13" customWidth="1"/>
    <col min="10245" max="10245" width="11.7109375" style="13" customWidth="1"/>
    <col min="10246" max="10247" width="11.85546875" style="13" customWidth="1"/>
    <col min="10248" max="10248" width="15.140625" style="13" customWidth="1"/>
    <col min="10249" max="10249" width="9.140625" style="13"/>
    <col min="10250" max="10250" width="10.85546875" style="13" bestFit="1" customWidth="1"/>
    <col min="10251" max="10496" width="9.140625" style="13"/>
    <col min="10497" max="10497" width="3.5703125" style="13" customWidth="1"/>
    <col min="10498" max="10498" width="50" style="13" customWidth="1"/>
    <col min="10499" max="10499" width="9.7109375" style="13" customWidth="1"/>
    <col min="10500" max="10500" width="10" style="13" customWidth="1"/>
    <col min="10501" max="10501" width="11.7109375" style="13" customWidth="1"/>
    <col min="10502" max="10503" width="11.85546875" style="13" customWidth="1"/>
    <col min="10504" max="10504" width="15.140625" style="13" customWidth="1"/>
    <col min="10505" max="10505" width="9.140625" style="13"/>
    <col min="10506" max="10506" width="10.85546875" style="13" bestFit="1" customWidth="1"/>
    <col min="10507" max="10752" width="9.140625" style="13"/>
    <col min="10753" max="10753" width="3.5703125" style="13" customWidth="1"/>
    <col min="10754" max="10754" width="50" style="13" customWidth="1"/>
    <col min="10755" max="10755" width="9.7109375" style="13" customWidth="1"/>
    <col min="10756" max="10756" width="10" style="13" customWidth="1"/>
    <col min="10757" max="10757" width="11.7109375" style="13" customWidth="1"/>
    <col min="10758" max="10759" width="11.85546875" style="13" customWidth="1"/>
    <col min="10760" max="10760" width="15.140625" style="13" customWidth="1"/>
    <col min="10761" max="10761" width="9.140625" style="13"/>
    <col min="10762" max="10762" width="10.85546875" style="13" bestFit="1" customWidth="1"/>
    <col min="10763" max="11008" width="9.140625" style="13"/>
    <col min="11009" max="11009" width="3.5703125" style="13" customWidth="1"/>
    <col min="11010" max="11010" width="50" style="13" customWidth="1"/>
    <col min="11011" max="11011" width="9.7109375" style="13" customWidth="1"/>
    <col min="11012" max="11012" width="10" style="13" customWidth="1"/>
    <col min="11013" max="11013" width="11.7109375" style="13" customWidth="1"/>
    <col min="11014" max="11015" width="11.85546875" style="13" customWidth="1"/>
    <col min="11016" max="11016" width="15.140625" style="13" customWidth="1"/>
    <col min="11017" max="11017" width="9.140625" style="13"/>
    <col min="11018" max="11018" width="10.85546875" style="13" bestFit="1" customWidth="1"/>
    <col min="11019" max="11264" width="9.140625" style="13"/>
    <col min="11265" max="11265" width="3.5703125" style="13" customWidth="1"/>
    <col min="11266" max="11266" width="50" style="13" customWidth="1"/>
    <col min="11267" max="11267" width="9.7109375" style="13" customWidth="1"/>
    <col min="11268" max="11268" width="10" style="13" customWidth="1"/>
    <col min="11269" max="11269" width="11.7109375" style="13" customWidth="1"/>
    <col min="11270" max="11271" width="11.85546875" style="13" customWidth="1"/>
    <col min="11272" max="11272" width="15.140625" style="13" customWidth="1"/>
    <col min="11273" max="11273" width="9.140625" style="13"/>
    <col min="11274" max="11274" width="10.85546875" style="13" bestFit="1" customWidth="1"/>
    <col min="11275" max="11520" width="9.140625" style="13"/>
    <col min="11521" max="11521" width="3.5703125" style="13" customWidth="1"/>
    <col min="11522" max="11522" width="50" style="13" customWidth="1"/>
    <col min="11523" max="11523" width="9.7109375" style="13" customWidth="1"/>
    <col min="11524" max="11524" width="10" style="13" customWidth="1"/>
    <col min="11525" max="11525" width="11.7109375" style="13" customWidth="1"/>
    <col min="11526" max="11527" width="11.85546875" style="13" customWidth="1"/>
    <col min="11528" max="11528" width="15.140625" style="13" customWidth="1"/>
    <col min="11529" max="11529" width="9.140625" style="13"/>
    <col min="11530" max="11530" width="10.85546875" style="13" bestFit="1" customWidth="1"/>
    <col min="11531" max="11776" width="9.140625" style="13"/>
    <col min="11777" max="11777" width="3.5703125" style="13" customWidth="1"/>
    <col min="11778" max="11778" width="50" style="13" customWidth="1"/>
    <col min="11779" max="11779" width="9.7109375" style="13" customWidth="1"/>
    <col min="11780" max="11780" width="10" style="13" customWidth="1"/>
    <col min="11781" max="11781" width="11.7109375" style="13" customWidth="1"/>
    <col min="11782" max="11783" width="11.85546875" style="13" customWidth="1"/>
    <col min="11784" max="11784" width="15.140625" style="13" customWidth="1"/>
    <col min="11785" max="11785" width="9.140625" style="13"/>
    <col min="11786" max="11786" width="10.85546875" style="13" bestFit="1" customWidth="1"/>
    <col min="11787" max="12032" width="9.140625" style="13"/>
    <col min="12033" max="12033" width="3.5703125" style="13" customWidth="1"/>
    <col min="12034" max="12034" width="50" style="13" customWidth="1"/>
    <col min="12035" max="12035" width="9.7109375" style="13" customWidth="1"/>
    <col min="12036" max="12036" width="10" style="13" customWidth="1"/>
    <col min="12037" max="12037" width="11.7109375" style="13" customWidth="1"/>
    <col min="12038" max="12039" width="11.85546875" style="13" customWidth="1"/>
    <col min="12040" max="12040" width="15.140625" style="13" customWidth="1"/>
    <col min="12041" max="12041" width="9.140625" style="13"/>
    <col min="12042" max="12042" width="10.85546875" style="13" bestFit="1" customWidth="1"/>
    <col min="12043" max="12288" width="9.140625" style="13"/>
    <col min="12289" max="12289" width="3.5703125" style="13" customWidth="1"/>
    <col min="12290" max="12290" width="50" style="13" customWidth="1"/>
    <col min="12291" max="12291" width="9.7109375" style="13" customWidth="1"/>
    <col min="12292" max="12292" width="10" style="13" customWidth="1"/>
    <col min="12293" max="12293" width="11.7109375" style="13" customWidth="1"/>
    <col min="12294" max="12295" width="11.85546875" style="13" customWidth="1"/>
    <col min="12296" max="12296" width="15.140625" style="13" customWidth="1"/>
    <col min="12297" max="12297" width="9.140625" style="13"/>
    <col min="12298" max="12298" width="10.85546875" style="13" bestFit="1" customWidth="1"/>
    <col min="12299" max="12544" width="9.140625" style="13"/>
    <col min="12545" max="12545" width="3.5703125" style="13" customWidth="1"/>
    <col min="12546" max="12546" width="50" style="13" customWidth="1"/>
    <col min="12547" max="12547" width="9.7109375" style="13" customWidth="1"/>
    <col min="12548" max="12548" width="10" style="13" customWidth="1"/>
    <col min="12549" max="12549" width="11.7109375" style="13" customWidth="1"/>
    <col min="12550" max="12551" width="11.85546875" style="13" customWidth="1"/>
    <col min="12552" max="12552" width="15.140625" style="13" customWidth="1"/>
    <col min="12553" max="12553" width="9.140625" style="13"/>
    <col min="12554" max="12554" width="10.85546875" style="13" bestFit="1" customWidth="1"/>
    <col min="12555" max="12800" width="9.140625" style="13"/>
    <col min="12801" max="12801" width="3.5703125" style="13" customWidth="1"/>
    <col min="12802" max="12802" width="50" style="13" customWidth="1"/>
    <col min="12803" max="12803" width="9.7109375" style="13" customWidth="1"/>
    <col min="12804" max="12804" width="10" style="13" customWidth="1"/>
    <col min="12805" max="12805" width="11.7109375" style="13" customWidth="1"/>
    <col min="12806" max="12807" width="11.85546875" style="13" customWidth="1"/>
    <col min="12808" max="12808" width="15.140625" style="13" customWidth="1"/>
    <col min="12809" max="12809" width="9.140625" style="13"/>
    <col min="12810" max="12810" width="10.85546875" style="13" bestFit="1" customWidth="1"/>
    <col min="12811" max="13056" width="9.140625" style="13"/>
    <col min="13057" max="13057" width="3.5703125" style="13" customWidth="1"/>
    <col min="13058" max="13058" width="50" style="13" customWidth="1"/>
    <col min="13059" max="13059" width="9.7109375" style="13" customWidth="1"/>
    <col min="13060" max="13060" width="10" style="13" customWidth="1"/>
    <col min="13061" max="13061" width="11.7109375" style="13" customWidth="1"/>
    <col min="13062" max="13063" width="11.85546875" style="13" customWidth="1"/>
    <col min="13064" max="13064" width="15.140625" style="13" customWidth="1"/>
    <col min="13065" max="13065" width="9.140625" style="13"/>
    <col min="13066" max="13066" width="10.85546875" style="13" bestFit="1" customWidth="1"/>
    <col min="13067" max="13312" width="9.140625" style="13"/>
    <col min="13313" max="13313" width="3.5703125" style="13" customWidth="1"/>
    <col min="13314" max="13314" width="50" style="13" customWidth="1"/>
    <col min="13315" max="13315" width="9.7109375" style="13" customWidth="1"/>
    <col min="13316" max="13316" width="10" style="13" customWidth="1"/>
    <col min="13317" max="13317" width="11.7109375" style="13" customWidth="1"/>
    <col min="13318" max="13319" width="11.85546875" style="13" customWidth="1"/>
    <col min="13320" max="13320" width="15.140625" style="13" customWidth="1"/>
    <col min="13321" max="13321" width="9.140625" style="13"/>
    <col min="13322" max="13322" width="10.85546875" style="13" bestFit="1" customWidth="1"/>
    <col min="13323" max="13568" width="9.140625" style="13"/>
    <col min="13569" max="13569" width="3.5703125" style="13" customWidth="1"/>
    <col min="13570" max="13570" width="50" style="13" customWidth="1"/>
    <col min="13571" max="13571" width="9.7109375" style="13" customWidth="1"/>
    <col min="13572" max="13572" width="10" style="13" customWidth="1"/>
    <col min="13573" max="13573" width="11.7109375" style="13" customWidth="1"/>
    <col min="13574" max="13575" width="11.85546875" style="13" customWidth="1"/>
    <col min="13576" max="13576" width="15.140625" style="13" customWidth="1"/>
    <col min="13577" max="13577" width="9.140625" style="13"/>
    <col min="13578" max="13578" width="10.85546875" style="13" bestFit="1" customWidth="1"/>
    <col min="13579" max="13824" width="9.140625" style="13"/>
    <col min="13825" max="13825" width="3.5703125" style="13" customWidth="1"/>
    <col min="13826" max="13826" width="50" style="13" customWidth="1"/>
    <col min="13827" max="13827" width="9.7109375" style="13" customWidth="1"/>
    <col min="13828" max="13828" width="10" style="13" customWidth="1"/>
    <col min="13829" max="13829" width="11.7109375" style="13" customWidth="1"/>
    <col min="13830" max="13831" width="11.85546875" style="13" customWidth="1"/>
    <col min="13832" max="13832" width="15.140625" style="13" customWidth="1"/>
    <col min="13833" max="13833" width="9.140625" style="13"/>
    <col min="13834" max="13834" width="10.85546875" style="13" bestFit="1" customWidth="1"/>
    <col min="13835" max="14080" width="9.140625" style="13"/>
    <col min="14081" max="14081" width="3.5703125" style="13" customWidth="1"/>
    <col min="14082" max="14082" width="50" style="13" customWidth="1"/>
    <col min="14083" max="14083" width="9.7109375" style="13" customWidth="1"/>
    <col min="14084" max="14084" width="10" style="13" customWidth="1"/>
    <col min="14085" max="14085" width="11.7109375" style="13" customWidth="1"/>
    <col min="14086" max="14087" width="11.85546875" style="13" customWidth="1"/>
    <col min="14088" max="14088" width="15.140625" style="13" customWidth="1"/>
    <col min="14089" max="14089" width="9.140625" style="13"/>
    <col min="14090" max="14090" width="10.85546875" style="13" bestFit="1" customWidth="1"/>
    <col min="14091" max="14336" width="9.140625" style="13"/>
    <col min="14337" max="14337" width="3.5703125" style="13" customWidth="1"/>
    <col min="14338" max="14338" width="50" style="13" customWidth="1"/>
    <col min="14339" max="14339" width="9.7109375" style="13" customWidth="1"/>
    <col min="14340" max="14340" width="10" style="13" customWidth="1"/>
    <col min="14341" max="14341" width="11.7109375" style="13" customWidth="1"/>
    <col min="14342" max="14343" width="11.85546875" style="13" customWidth="1"/>
    <col min="14344" max="14344" width="15.140625" style="13" customWidth="1"/>
    <col min="14345" max="14345" width="9.140625" style="13"/>
    <col min="14346" max="14346" width="10.85546875" style="13" bestFit="1" customWidth="1"/>
    <col min="14347" max="14592" width="9.140625" style="13"/>
    <col min="14593" max="14593" width="3.5703125" style="13" customWidth="1"/>
    <col min="14594" max="14594" width="50" style="13" customWidth="1"/>
    <col min="14595" max="14595" width="9.7109375" style="13" customWidth="1"/>
    <col min="14596" max="14596" width="10" style="13" customWidth="1"/>
    <col min="14597" max="14597" width="11.7109375" style="13" customWidth="1"/>
    <col min="14598" max="14599" width="11.85546875" style="13" customWidth="1"/>
    <col min="14600" max="14600" width="15.140625" style="13" customWidth="1"/>
    <col min="14601" max="14601" width="9.140625" style="13"/>
    <col min="14602" max="14602" width="10.85546875" style="13" bestFit="1" customWidth="1"/>
    <col min="14603" max="14848" width="9.140625" style="13"/>
    <col min="14849" max="14849" width="3.5703125" style="13" customWidth="1"/>
    <col min="14850" max="14850" width="50" style="13" customWidth="1"/>
    <col min="14851" max="14851" width="9.7109375" style="13" customWidth="1"/>
    <col min="14852" max="14852" width="10" style="13" customWidth="1"/>
    <col min="14853" max="14853" width="11.7109375" style="13" customWidth="1"/>
    <col min="14854" max="14855" width="11.85546875" style="13" customWidth="1"/>
    <col min="14856" max="14856" width="15.140625" style="13" customWidth="1"/>
    <col min="14857" max="14857" width="9.140625" style="13"/>
    <col min="14858" max="14858" width="10.85546875" style="13" bestFit="1" customWidth="1"/>
    <col min="14859" max="15104" width="9.140625" style="13"/>
    <col min="15105" max="15105" width="3.5703125" style="13" customWidth="1"/>
    <col min="15106" max="15106" width="50" style="13" customWidth="1"/>
    <col min="15107" max="15107" width="9.7109375" style="13" customWidth="1"/>
    <col min="15108" max="15108" width="10" style="13" customWidth="1"/>
    <col min="15109" max="15109" width="11.7109375" style="13" customWidth="1"/>
    <col min="15110" max="15111" width="11.85546875" style="13" customWidth="1"/>
    <col min="15112" max="15112" width="15.140625" style="13" customWidth="1"/>
    <col min="15113" max="15113" width="9.140625" style="13"/>
    <col min="15114" max="15114" width="10.85546875" style="13" bestFit="1" customWidth="1"/>
    <col min="15115" max="15360" width="9.140625" style="13"/>
    <col min="15361" max="15361" width="3.5703125" style="13" customWidth="1"/>
    <col min="15362" max="15362" width="50" style="13" customWidth="1"/>
    <col min="15363" max="15363" width="9.7109375" style="13" customWidth="1"/>
    <col min="15364" max="15364" width="10" style="13" customWidth="1"/>
    <col min="15365" max="15365" width="11.7109375" style="13" customWidth="1"/>
    <col min="15366" max="15367" width="11.85546875" style="13" customWidth="1"/>
    <col min="15368" max="15368" width="15.140625" style="13" customWidth="1"/>
    <col min="15369" max="15369" width="9.140625" style="13"/>
    <col min="15370" max="15370" width="10.85546875" style="13" bestFit="1" customWidth="1"/>
    <col min="15371" max="15616" width="9.140625" style="13"/>
    <col min="15617" max="15617" width="3.5703125" style="13" customWidth="1"/>
    <col min="15618" max="15618" width="50" style="13" customWidth="1"/>
    <col min="15619" max="15619" width="9.7109375" style="13" customWidth="1"/>
    <col min="15620" max="15620" width="10" style="13" customWidth="1"/>
    <col min="15621" max="15621" width="11.7109375" style="13" customWidth="1"/>
    <col min="15622" max="15623" width="11.85546875" style="13" customWidth="1"/>
    <col min="15624" max="15624" width="15.140625" style="13" customWidth="1"/>
    <col min="15625" max="15625" width="9.140625" style="13"/>
    <col min="15626" max="15626" width="10.85546875" style="13" bestFit="1" customWidth="1"/>
    <col min="15627" max="15872" width="9.140625" style="13"/>
    <col min="15873" max="15873" width="3.5703125" style="13" customWidth="1"/>
    <col min="15874" max="15874" width="50" style="13" customWidth="1"/>
    <col min="15875" max="15875" width="9.7109375" style="13" customWidth="1"/>
    <col min="15876" max="15876" width="10" style="13" customWidth="1"/>
    <col min="15877" max="15877" width="11.7109375" style="13" customWidth="1"/>
    <col min="15878" max="15879" width="11.85546875" style="13" customWidth="1"/>
    <col min="15880" max="15880" width="15.140625" style="13" customWidth="1"/>
    <col min="15881" max="15881" width="9.140625" style="13"/>
    <col min="15882" max="15882" width="10.85546875" style="13" bestFit="1" customWidth="1"/>
    <col min="15883" max="16128" width="9.140625" style="13"/>
    <col min="16129" max="16129" width="3.5703125" style="13" customWidth="1"/>
    <col min="16130" max="16130" width="50" style="13" customWidth="1"/>
    <col min="16131" max="16131" width="9.7109375" style="13" customWidth="1"/>
    <col min="16132" max="16132" width="10" style="13" customWidth="1"/>
    <col min="16133" max="16133" width="11.7109375" style="13" customWidth="1"/>
    <col min="16134" max="16135" width="11.85546875" style="13" customWidth="1"/>
    <col min="16136" max="16136" width="15.140625" style="13" customWidth="1"/>
    <col min="16137" max="16137" width="9.140625" style="13"/>
    <col min="16138" max="16138" width="10.85546875" style="13" bestFit="1" customWidth="1"/>
    <col min="16139" max="16384" width="9.140625" style="13"/>
  </cols>
  <sheetData>
    <row r="1" spans="1:12" ht="9.75" customHeight="1">
      <c r="A1" s="9"/>
      <c r="B1" s="10"/>
      <c r="C1" s="10"/>
      <c r="D1" s="10"/>
      <c r="E1" s="10"/>
      <c r="F1" s="10"/>
      <c r="G1" s="10"/>
      <c r="H1" s="11"/>
    </row>
    <row r="2" spans="1:12" ht="15" customHeight="1">
      <c r="A2" s="552" t="s">
        <v>617</v>
      </c>
      <c r="B2" s="552"/>
      <c r="C2" s="552"/>
      <c r="D2" s="552"/>
      <c r="E2" s="552"/>
      <c r="F2" s="552"/>
      <c r="G2" s="552"/>
      <c r="H2" s="552"/>
    </row>
    <row r="3" spans="1:12">
      <c r="A3" s="9"/>
      <c r="B3" s="10"/>
      <c r="C3" s="10"/>
      <c r="D3" s="14"/>
      <c r="E3" s="14"/>
      <c r="F3" s="10"/>
      <c r="G3" s="10"/>
      <c r="H3" s="11"/>
    </row>
    <row r="4" spans="1:12" ht="12.75" customHeight="1">
      <c r="A4" s="554" t="s">
        <v>107</v>
      </c>
      <c r="B4" s="554"/>
      <c r="C4" s="554"/>
      <c r="D4" s="554"/>
      <c r="E4" s="554"/>
      <c r="F4" s="554"/>
      <c r="G4" s="554"/>
      <c r="H4" s="554"/>
    </row>
    <row r="5" spans="1:12" ht="12.75" customHeight="1">
      <c r="A5" s="554" t="s">
        <v>396</v>
      </c>
      <c r="B5" s="554"/>
      <c r="C5" s="554"/>
      <c r="D5" s="554"/>
      <c r="E5" s="554"/>
      <c r="F5" s="554"/>
      <c r="G5" s="554"/>
      <c r="H5" s="554"/>
    </row>
    <row r="6" spans="1:12" ht="101.25" customHeight="1">
      <c r="A6" s="557" t="s">
        <v>81</v>
      </c>
      <c r="B6" s="555"/>
      <c r="C6" s="555"/>
      <c r="D6" s="555"/>
      <c r="E6" s="555"/>
      <c r="F6" s="555"/>
      <c r="G6" s="555"/>
      <c r="H6" s="555"/>
    </row>
    <row r="7" spans="1:12">
      <c r="A7" s="9"/>
      <c r="B7" s="10"/>
      <c r="C7" s="10"/>
      <c r="D7" s="15"/>
      <c r="E7" s="14"/>
      <c r="F7" s="10"/>
      <c r="G7" s="10"/>
      <c r="H7" s="11"/>
    </row>
    <row r="8" spans="1:12">
      <c r="A8" s="551" t="s">
        <v>110</v>
      </c>
      <c r="B8" s="551"/>
      <c r="C8" s="551"/>
      <c r="D8" s="551"/>
      <c r="E8" s="551"/>
      <c r="F8" s="551"/>
      <c r="G8" s="551"/>
      <c r="H8" s="551"/>
    </row>
    <row r="9" spans="1:12">
      <c r="A9" s="16"/>
      <c r="B9" s="16"/>
      <c r="C9" s="16"/>
      <c r="D9" s="16"/>
      <c r="E9" s="16"/>
      <c r="F9" s="16"/>
      <c r="G9" s="16"/>
      <c r="H9" s="17"/>
    </row>
    <row r="10" spans="1:12" ht="45" customHeight="1">
      <c r="A10" s="18" t="s">
        <v>111</v>
      </c>
      <c r="B10" s="19" t="s">
        <v>112</v>
      </c>
      <c r="C10" s="20" t="s">
        <v>113</v>
      </c>
      <c r="D10" s="20" t="s">
        <v>114</v>
      </c>
      <c r="E10" s="20" t="s">
        <v>115</v>
      </c>
      <c r="F10" s="20" t="s">
        <v>116</v>
      </c>
      <c r="G10" s="20" t="s">
        <v>117</v>
      </c>
      <c r="H10" s="21" t="s">
        <v>118</v>
      </c>
      <c r="J10" s="362" t="s">
        <v>562</v>
      </c>
      <c r="K10" s="378" t="s">
        <v>563</v>
      </c>
    </row>
    <row r="11" spans="1:12">
      <c r="A11" s="22">
        <v>1</v>
      </c>
      <c r="B11" s="22">
        <v>2</v>
      </c>
      <c r="C11" s="22">
        <v>3</v>
      </c>
      <c r="D11" s="23">
        <v>4</v>
      </c>
      <c r="E11" s="22">
        <v>5</v>
      </c>
      <c r="F11" s="22">
        <v>6</v>
      </c>
      <c r="G11" s="22">
        <v>7</v>
      </c>
      <c r="H11" s="24">
        <v>8</v>
      </c>
    </row>
    <row r="12" spans="1:12" ht="25.5" hidden="1">
      <c r="A12" s="556">
        <v>1</v>
      </c>
      <c r="B12" s="25" t="s">
        <v>119</v>
      </c>
      <c r="C12" s="25"/>
      <c r="D12" s="19">
        <v>21101</v>
      </c>
      <c r="E12" s="26" t="s">
        <v>120</v>
      </c>
      <c r="F12" s="27"/>
      <c r="G12" s="27"/>
      <c r="H12" s="28"/>
    </row>
    <row r="13" spans="1:12" hidden="1">
      <c r="A13" s="556"/>
      <c r="B13" s="29"/>
      <c r="C13" s="29"/>
      <c r="D13" s="22"/>
      <c r="E13" s="30"/>
      <c r="F13" s="31"/>
      <c r="G13" s="27"/>
      <c r="H13" s="28"/>
    </row>
    <row r="14" spans="1:12" ht="21" customHeight="1">
      <c r="A14" s="550">
        <v>1</v>
      </c>
      <c r="B14" s="32" t="s">
        <v>121</v>
      </c>
      <c r="C14" s="20">
        <v>111</v>
      </c>
      <c r="D14" s="19">
        <v>211020</v>
      </c>
      <c r="E14" s="19" t="s">
        <v>120</v>
      </c>
      <c r="F14" s="21">
        <f>H14/G14</f>
        <v>331354.33333333331</v>
      </c>
      <c r="G14" s="33">
        <v>12</v>
      </c>
      <c r="H14" s="28">
        <v>3976252</v>
      </c>
      <c r="J14" s="363"/>
      <c r="K14" s="379"/>
    </row>
    <row r="15" spans="1:12">
      <c r="A15" s="550"/>
      <c r="B15" s="34" t="s">
        <v>122</v>
      </c>
      <c r="C15" s="34"/>
      <c r="D15" s="35"/>
      <c r="E15" s="35"/>
      <c r="F15" s="36"/>
      <c r="G15" s="37"/>
      <c r="H15" s="38">
        <f>H14</f>
        <v>3976252</v>
      </c>
      <c r="J15" s="363"/>
      <c r="K15" s="379"/>
      <c r="L15" s="40"/>
    </row>
    <row r="16" spans="1:12">
      <c r="A16" s="9"/>
      <c r="B16" s="10"/>
      <c r="C16" s="10"/>
      <c r="D16" s="15"/>
      <c r="E16" s="14"/>
      <c r="F16" s="10"/>
      <c r="G16" s="10"/>
      <c r="H16" s="11"/>
      <c r="J16" s="363"/>
      <c r="K16" s="379"/>
    </row>
    <row r="17" spans="1:11">
      <c r="A17" s="552" t="s">
        <v>397</v>
      </c>
      <c r="B17" s="552"/>
      <c r="C17" s="552"/>
      <c r="D17" s="552"/>
      <c r="E17" s="552"/>
      <c r="F17" s="552"/>
      <c r="G17" s="552"/>
      <c r="H17" s="552"/>
      <c r="J17" s="363"/>
      <c r="K17" s="379"/>
    </row>
    <row r="18" spans="1:11">
      <c r="A18" s="9"/>
      <c r="B18" s="10"/>
      <c r="C18" s="10"/>
      <c r="D18" s="10"/>
      <c r="E18" s="10"/>
      <c r="F18" s="10"/>
      <c r="G18" s="10"/>
      <c r="H18" s="11"/>
      <c r="J18" s="363"/>
      <c r="K18" s="379"/>
    </row>
    <row r="19" spans="1:11" ht="76.5">
      <c r="A19" s="20" t="s">
        <v>124</v>
      </c>
      <c r="B19" s="19" t="s">
        <v>112</v>
      </c>
      <c r="C19" s="20" t="s">
        <v>113</v>
      </c>
      <c r="D19" s="20" t="s">
        <v>114</v>
      </c>
      <c r="E19" s="20" t="s">
        <v>398</v>
      </c>
      <c r="F19" s="20" t="s">
        <v>399</v>
      </c>
      <c r="G19" s="20" t="s">
        <v>400</v>
      </c>
      <c r="H19" s="21" t="s">
        <v>118</v>
      </c>
      <c r="J19" s="363"/>
      <c r="K19" s="379"/>
    </row>
    <row r="20" spans="1:11">
      <c r="A20" s="19">
        <v>1</v>
      </c>
      <c r="B20" s="19">
        <v>2</v>
      </c>
      <c r="C20" s="19">
        <v>3</v>
      </c>
      <c r="D20" s="19">
        <v>4</v>
      </c>
      <c r="E20" s="19">
        <v>5</v>
      </c>
      <c r="F20" s="19">
        <v>6</v>
      </c>
      <c r="G20" s="19">
        <v>7</v>
      </c>
      <c r="H20" s="44">
        <v>8</v>
      </c>
      <c r="J20" s="363"/>
      <c r="K20" s="379"/>
    </row>
    <row r="21" spans="1:11" ht="25.5">
      <c r="A21" s="49">
        <v>1</v>
      </c>
      <c r="B21" s="32" t="s">
        <v>401</v>
      </c>
      <c r="C21" s="20">
        <v>112</v>
      </c>
      <c r="D21" s="19">
        <v>212000</v>
      </c>
      <c r="E21" s="52"/>
      <c r="F21" s="53"/>
      <c r="G21" s="53"/>
      <c r="H21" s="207"/>
      <c r="J21" s="363"/>
      <c r="K21" s="379"/>
    </row>
    <row r="22" spans="1:11">
      <c r="A22" s="49"/>
      <c r="B22" s="252" t="s">
        <v>402</v>
      </c>
      <c r="C22" s="252"/>
      <c r="D22" s="19"/>
      <c r="E22" s="19"/>
      <c r="F22" s="33"/>
      <c r="G22" s="72"/>
      <c r="H22" s="28"/>
      <c r="J22" s="363"/>
      <c r="K22" s="379"/>
    </row>
    <row r="23" spans="1:11">
      <c r="A23" s="49"/>
      <c r="B23" s="252" t="s">
        <v>1</v>
      </c>
      <c r="C23" s="252"/>
      <c r="D23" s="19"/>
      <c r="E23" s="19">
        <v>2</v>
      </c>
      <c r="F23" s="33">
        <f>H23/G23/E23</f>
        <v>6.3571428571428568</v>
      </c>
      <c r="G23" s="72">
        <v>350</v>
      </c>
      <c r="H23" s="28">
        <v>4450</v>
      </c>
      <c r="J23" s="363">
        <v>4450</v>
      </c>
      <c r="K23" s="379"/>
    </row>
    <row r="24" spans="1:11">
      <c r="A24" s="49"/>
      <c r="B24" s="73" t="s">
        <v>122</v>
      </c>
      <c r="C24" s="73"/>
      <c r="D24" s="84"/>
      <c r="E24" s="58"/>
      <c r="F24" s="253"/>
      <c r="G24" s="58"/>
      <c r="H24" s="38">
        <f>H23</f>
        <v>4450</v>
      </c>
      <c r="J24" s="363"/>
      <c r="K24" s="379"/>
    </row>
    <row r="25" spans="1:11">
      <c r="A25" s="9"/>
      <c r="B25" s="10"/>
      <c r="C25" s="10"/>
      <c r="D25" s="15"/>
      <c r="E25" s="14"/>
      <c r="F25" s="10"/>
      <c r="G25" s="10"/>
      <c r="H25" s="11"/>
      <c r="J25" s="363"/>
      <c r="K25" s="379"/>
    </row>
    <row r="26" spans="1:11">
      <c r="A26" s="551" t="s">
        <v>123</v>
      </c>
      <c r="B26" s="551"/>
      <c r="C26" s="551"/>
      <c r="D26" s="551"/>
      <c r="E26" s="551"/>
      <c r="F26" s="551"/>
      <c r="G26" s="551"/>
      <c r="H26" s="551"/>
      <c r="J26" s="363"/>
      <c r="K26" s="374"/>
    </row>
    <row r="27" spans="1:11">
      <c r="A27" s="16"/>
      <c r="B27" s="16"/>
      <c r="C27" s="16"/>
      <c r="D27" s="16"/>
      <c r="E27" s="16"/>
      <c r="F27" s="16"/>
      <c r="G27" s="16"/>
      <c r="H27" s="17"/>
      <c r="J27" s="363"/>
      <c r="K27" s="374"/>
    </row>
    <row r="28" spans="1:11" ht="42.75" customHeight="1">
      <c r="A28" s="18" t="s">
        <v>124</v>
      </c>
      <c r="B28" s="19" t="s">
        <v>112</v>
      </c>
      <c r="C28" s="20" t="s">
        <v>113</v>
      </c>
      <c r="D28" s="20" t="s">
        <v>114</v>
      </c>
      <c r="E28" s="20" t="s">
        <v>115</v>
      </c>
      <c r="F28" s="20" t="s">
        <v>117</v>
      </c>
      <c r="G28" s="20" t="s">
        <v>125</v>
      </c>
      <c r="H28" s="21" t="s">
        <v>126</v>
      </c>
      <c r="J28" s="363"/>
      <c r="K28" s="374"/>
    </row>
    <row r="29" spans="1:11">
      <c r="A29" s="22">
        <v>1</v>
      </c>
      <c r="B29" s="22">
        <v>2</v>
      </c>
      <c r="C29" s="22">
        <v>3</v>
      </c>
      <c r="D29" s="22">
        <v>4</v>
      </c>
      <c r="E29" s="22">
        <v>5</v>
      </c>
      <c r="F29" s="22">
        <v>6</v>
      </c>
      <c r="G29" s="22">
        <v>7</v>
      </c>
      <c r="H29" s="24">
        <v>8</v>
      </c>
      <c r="J29" s="363"/>
      <c r="K29" s="374"/>
    </row>
    <row r="30" spans="1:11">
      <c r="A30" s="41" t="s">
        <v>127</v>
      </c>
      <c r="B30" s="42" t="s">
        <v>128</v>
      </c>
      <c r="C30" s="18">
        <v>119</v>
      </c>
      <c r="D30" s="43">
        <v>213000</v>
      </c>
      <c r="E30" s="19" t="s">
        <v>129</v>
      </c>
      <c r="F30" s="44">
        <v>12</v>
      </c>
      <c r="G30" s="45">
        <f>H30/F30</f>
        <v>100069.08333333333</v>
      </c>
      <c r="H30" s="28">
        <v>1200829</v>
      </c>
      <c r="J30" s="363"/>
      <c r="K30" s="379"/>
    </row>
    <row r="31" spans="1:11">
      <c r="A31" s="35"/>
      <c r="B31" s="34" t="s">
        <v>122</v>
      </c>
      <c r="C31" s="34"/>
      <c r="D31" s="35"/>
      <c r="E31" s="46"/>
      <c r="F31" s="47"/>
      <c r="G31" s="47"/>
      <c r="H31" s="38">
        <f>H30</f>
        <v>1200829</v>
      </c>
      <c r="J31" s="363"/>
      <c r="K31" s="379"/>
    </row>
    <row r="32" spans="1:11" ht="14.25" customHeight="1">
      <c r="A32" s="9"/>
      <c r="B32" s="10"/>
      <c r="C32" s="10"/>
      <c r="D32" s="10"/>
      <c r="E32" s="10"/>
      <c r="F32" s="10"/>
      <c r="G32" s="10"/>
      <c r="H32" s="11"/>
      <c r="J32" s="363"/>
      <c r="K32" s="379"/>
    </row>
    <row r="33" spans="1:11" ht="14.25" customHeight="1">
      <c r="A33" s="552" t="s">
        <v>130</v>
      </c>
      <c r="B33" s="553"/>
      <c r="C33" s="553"/>
      <c r="D33" s="553"/>
      <c r="E33" s="553"/>
      <c r="F33" s="553"/>
      <c r="G33" s="553"/>
      <c r="H33" s="553"/>
      <c r="J33" s="363"/>
      <c r="K33" s="379"/>
    </row>
    <row r="34" spans="1:11" ht="14.25" customHeight="1">
      <c r="A34" s="9"/>
      <c r="B34" s="10"/>
      <c r="C34" s="10"/>
      <c r="D34" s="10"/>
      <c r="E34" s="10"/>
      <c r="F34" s="10"/>
      <c r="G34" s="10"/>
      <c r="H34" s="11"/>
      <c r="J34" s="363"/>
      <c r="K34" s="379"/>
    </row>
    <row r="35" spans="1:11" ht="57" customHeight="1">
      <c r="A35" s="20" t="s">
        <v>124</v>
      </c>
      <c r="B35" s="48" t="s">
        <v>112</v>
      </c>
      <c r="C35" s="20" t="s">
        <v>113</v>
      </c>
      <c r="D35" s="48"/>
      <c r="E35" s="20" t="s">
        <v>131</v>
      </c>
      <c r="F35" s="20" t="s">
        <v>132</v>
      </c>
      <c r="G35" s="20" t="s">
        <v>133</v>
      </c>
      <c r="H35" s="21" t="s">
        <v>118</v>
      </c>
      <c r="J35" s="363"/>
      <c r="K35" s="379"/>
    </row>
    <row r="36" spans="1:11" ht="14.25" customHeight="1">
      <c r="A36" s="19">
        <v>1</v>
      </c>
      <c r="B36" s="19">
        <v>2</v>
      </c>
      <c r="C36" s="48">
        <v>3</v>
      </c>
      <c r="D36" s="48">
        <v>4</v>
      </c>
      <c r="E36" s="19">
        <v>5</v>
      </c>
      <c r="F36" s="19">
        <v>6</v>
      </c>
      <c r="G36" s="19">
        <v>7</v>
      </c>
      <c r="H36" s="44">
        <v>8</v>
      </c>
      <c r="J36" s="363"/>
      <c r="K36" s="379"/>
    </row>
    <row r="37" spans="1:11" ht="14.25" customHeight="1">
      <c r="A37" s="49" t="s">
        <v>127</v>
      </c>
      <c r="B37" s="50" t="s">
        <v>134</v>
      </c>
      <c r="C37" s="51" t="s">
        <v>61</v>
      </c>
      <c r="D37" s="19">
        <v>214000</v>
      </c>
      <c r="E37" s="52"/>
      <c r="F37" s="53"/>
      <c r="G37" s="53"/>
      <c r="H37" s="54"/>
      <c r="J37" s="363"/>
      <c r="K37" s="379"/>
    </row>
    <row r="38" spans="1:11" ht="14.25" customHeight="1">
      <c r="A38" s="49"/>
      <c r="B38" s="71" t="s">
        <v>403</v>
      </c>
      <c r="C38" s="168"/>
      <c r="D38" s="48"/>
      <c r="E38" s="19">
        <v>1</v>
      </c>
      <c r="F38" s="19">
        <v>0</v>
      </c>
      <c r="G38" s="254">
        <f>H38/E38</f>
        <v>85596</v>
      </c>
      <c r="H38" s="57">
        <v>85596</v>
      </c>
      <c r="J38" s="363">
        <v>46561</v>
      </c>
      <c r="K38" s="379"/>
    </row>
    <row r="39" spans="1:11" ht="14.25" customHeight="1">
      <c r="A39" s="58"/>
      <c r="B39" s="255" t="s">
        <v>122</v>
      </c>
      <c r="C39" s="256"/>
      <c r="D39" s="61"/>
      <c r="E39" s="58"/>
      <c r="F39" s="58"/>
      <c r="G39" s="62"/>
      <c r="H39" s="38">
        <f>H38</f>
        <v>85596</v>
      </c>
      <c r="J39" s="363"/>
      <c r="K39" s="379"/>
    </row>
    <row r="40" spans="1:11" ht="14.25" customHeight="1">
      <c r="A40" s="9"/>
      <c r="B40" s="10"/>
      <c r="C40" s="10"/>
      <c r="D40" s="10"/>
      <c r="E40" s="10"/>
      <c r="F40" s="10"/>
      <c r="G40" s="10"/>
      <c r="H40" s="11"/>
      <c r="J40" s="363"/>
      <c r="K40" s="379"/>
    </row>
    <row r="41" spans="1:11" ht="14.25" hidden="1" customHeight="1">
      <c r="A41" s="9"/>
      <c r="B41" s="14"/>
      <c r="C41" s="14"/>
      <c r="D41" s="14" t="s">
        <v>279</v>
      </c>
      <c r="E41" s="14"/>
      <c r="F41" s="69"/>
      <c r="G41" s="69"/>
      <c r="H41" s="66"/>
      <c r="J41" s="363"/>
      <c r="K41" s="379"/>
    </row>
    <row r="42" spans="1:11" ht="14.25" hidden="1" customHeight="1">
      <c r="A42" s="9"/>
      <c r="B42" s="10"/>
      <c r="C42" s="10"/>
      <c r="D42" s="10"/>
      <c r="E42" s="10"/>
      <c r="F42" s="10"/>
      <c r="G42" s="10"/>
      <c r="H42" s="11"/>
      <c r="J42" s="363"/>
      <c r="K42" s="379"/>
    </row>
    <row r="43" spans="1:11" ht="33" hidden="1" customHeight="1">
      <c r="A43" s="20" t="s">
        <v>161</v>
      </c>
      <c r="B43" s="19" t="s">
        <v>112</v>
      </c>
      <c r="C43" s="20" t="s">
        <v>113</v>
      </c>
      <c r="D43" s="20" t="s">
        <v>114</v>
      </c>
      <c r="E43" s="20" t="s">
        <v>115</v>
      </c>
      <c r="F43" s="20" t="s">
        <v>137</v>
      </c>
      <c r="G43" s="20" t="s">
        <v>138</v>
      </c>
      <c r="H43" s="21" t="s">
        <v>118</v>
      </c>
      <c r="J43" s="363"/>
      <c r="K43" s="379"/>
    </row>
    <row r="44" spans="1:11" ht="14.25" hidden="1" customHeight="1">
      <c r="A44" s="20">
        <v>1</v>
      </c>
      <c r="B44" s="19">
        <v>2</v>
      </c>
      <c r="C44" s="19">
        <v>3</v>
      </c>
      <c r="D44" s="19">
        <v>4</v>
      </c>
      <c r="E44" s="19">
        <v>5</v>
      </c>
      <c r="F44" s="19">
        <v>6</v>
      </c>
      <c r="G44" s="19">
        <v>7</v>
      </c>
      <c r="H44" s="44">
        <v>8</v>
      </c>
      <c r="J44" s="363"/>
      <c r="K44" s="379"/>
    </row>
    <row r="45" spans="1:11" ht="22.5" hidden="1" customHeight="1">
      <c r="A45" s="20">
        <v>1</v>
      </c>
      <c r="B45" s="71" t="s">
        <v>404</v>
      </c>
      <c r="C45" s="51" t="s">
        <v>62</v>
      </c>
      <c r="D45" s="19">
        <v>221000</v>
      </c>
      <c r="E45" s="19" t="s">
        <v>129</v>
      </c>
      <c r="F45" s="44">
        <v>12</v>
      </c>
      <c r="G45" s="21">
        <f>H45/F45</f>
        <v>0</v>
      </c>
      <c r="H45" s="57"/>
      <c r="J45" s="363"/>
      <c r="K45" s="379"/>
    </row>
    <row r="46" spans="1:11" ht="14.25" hidden="1" customHeight="1">
      <c r="A46" s="58"/>
      <c r="B46" s="159" t="s">
        <v>122</v>
      </c>
      <c r="C46" s="159"/>
      <c r="D46" s="84"/>
      <c r="E46" s="61"/>
      <c r="F46" s="61"/>
      <c r="G46" s="61"/>
      <c r="H46" s="38">
        <f>SUM(H45:H45)</f>
        <v>0</v>
      </c>
      <c r="J46" s="363"/>
      <c r="K46" s="379"/>
    </row>
    <row r="47" spans="1:11" ht="14.25" hidden="1" customHeight="1">
      <c r="A47" s="9"/>
      <c r="B47" s="10"/>
      <c r="C47" s="10"/>
      <c r="D47" s="10"/>
      <c r="E47" s="10"/>
      <c r="F47" s="10"/>
      <c r="G47" s="10"/>
      <c r="H47" s="11"/>
      <c r="J47" s="363"/>
      <c r="K47" s="379"/>
    </row>
    <row r="48" spans="1:11" ht="14.25" customHeight="1">
      <c r="A48" s="9"/>
      <c r="B48" s="10"/>
      <c r="C48" s="10"/>
      <c r="D48" s="14" t="s">
        <v>141</v>
      </c>
      <c r="E48" s="14"/>
      <c r="F48" s="69"/>
      <c r="G48" s="69"/>
      <c r="H48" s="66"/>
      <c r="J48" s="363"/>
      <c r="K48" s="379"/>
    </row>
    <row r="49" spans="1:17" ht="14.25" customHeight="1">
      <c r="A49" s="9"/>
      <c r="B49" s="10"/>
      <c r="C49" s="10"/>
      <c r="D49" s="14"/>
      <c r="E49" s="14"/>
      <c r="F49" s="69"/>
      <c r="G49" s="69"/>
      <c r="H49" s="66"/>
      <c r="J49" s="363"/>
      <c r="K49" s="379"/>
    </row>
    <row r="50" spans="1:17" ht="36.75" customHeight="1">
      <c r="A50" s="79" t="s">
        <v>111</v>
      </c>
      <c r="B50" s="80" t="s">
        <v>112</v>
      </c>
      <c r="C50" s="20" t="s">
        <v>113</v>
      </c>
      <c r="D50" s="20" t="s">
        <v>114</v>
      </c>
      <c r="E50" s="79" t="s">
        <v>115</v>
      </c>
      <c r="F50" s="79" t="s">
        <v>137</v>
      </c>
      <c r="G50" s="79" t="s">
        <v>138</v>
      </c>
      <c r="H50" s="81" t="s">
        <v>118</v>
      </c>
      <c r="J50" s="363"/>
      <c r="K50" s="379"/>
    </row>
    <row r="51" spans="1:17" ht="38.25" customHeight="1">
      <c r="A51" s="49">
        <v>1</v>
      </c>
      <c r="B51" s="257" t="s">
        <v>405</v>
      </c>
      <c r="C51" s="51" t="s">
        <v>61</v>
      </c>
      <c r="D51" s="19">
        <v>226000</v>
      </c>
      <c r="E51" s="19"/>
      <c r="F51" s="33"/>
      <c r="G51" s="19"/>
      <c r="H51" s="54">
        <f>H53</f>
        <v>9600</v>
      </c>
      <c r="J51" s="558">
        <v>15197.52</v>
      </c>
      <c r="K51" s="379"/>
    </row>
    <row r="52" spans="1:17" ht="14.25" customHeight="1">
      <c r="A52" s="49"/>
      <c r="B52" s="252" t="s">
        <v>406</v>
      </c>
      <c r="C52" s="252"/>
      <c r="D52" s="49"/>
      <c r="E52" s="19"/>
      <c r="F52" s="19"/>
      <c r="G52" s="56"/>
      <c r="H52" s="28"/>
      <c r="J52" s="559"/>
      <c r="K52" s="379"/>
    </row>
    <row r="53" spans="1:17" ht="14.25" customHeight="1">
      <c r="A53" s="49"/>
      <c r="B53" s="252" t="s">
        <v>1</v>
      </c>
      <c r="C53" s="252"/>
      <c r="D53" s="49"/>
      <c r="E53" s="19">
        <v>2</v>
      </c>
      <c r="F53" s="19">
        <v>1</v>
      </c>
      <c r="G53" s="56">
        <v>4800</v>
      </c>
      <c r="H53" s="28">
        <v>9600</v>
      </c>
      <c r="J53" s="559"/>
      <c r="K53" s="379"/>
    </row>
    <row r="54" spans="1:17" ht="42.75" customHeight="1">
      <c r="A54" s="49">
        <v>2</v>
      </c>
      <c r="B54" s="105" t="s">
        <v>407</v>
      </c>
      <c r="C54" s="51" t="s">
        <v>61</v>
      </c>
      <c r="D54" s="19">
        <v>226000</v>
      </c>
      <c r="E54" s="19"/>
      <c r="F54" s="33"/>
      <c r="G54" s="19"/>
      <c r="H54" s="54">
        <f>H56</f>
        <v>7213</v>
      </c>
      <c r="J54" s="559"/>
      <c r="K54" s="379"/>
    </row>
    <row r="55" spans="1:17" ht="14.25" customHeight="1">
      <c r="A55" s="49"/>
      <c r="B55" s="252" t="s">
        <v>406</v>
      </c>
      <c r="C55" s="258"/>
      <c r="D55" s="49"/>
      <c r="E55" s="19"/>
      <c r="F55" s="44"/>
      <c r="G55" s="72"/>
      <c r="H55" s="259"/>
      <c r="J55" s="559"/>
      <c r="K55" s="379"/>
    </row>
    <row r="56" spans="1:17" ht="14.25" customHeight="1">
      <c r="A56" s="49"/>
      <c r="B56" s="252" t="s">
        <v>408</v>
      </c>
      <c r="C56" s="252"/>
      <c r="D56" s="49"/>
      <c r="E56" s="19">
        <v>2</v>
      </c>
      <c r="F56" s="19">
        <v>2</v>
      </c>
      <c r="G56" s="72">
        <f>H56/F56/E56</f>
        <v>1803.25</v>
      </c>
      <c r="H56" s="260">
        <v>7213</v>
      </c>
      <c r="J56" s="560"/>
      <c r="K56" s="379"/>
    </row>
    <row r="57" spans="1:17" ht="14.25" customHeight="1">
      <c r="A57" s="9"/>
      <c r="B57" s="10"/>
      <c r="C57" s="10"/>
      <c r="D57" s="14"/>
      <c r="E57" s="14"/>
      <c r="F57" s="69"/>
      <c r="G57" s="69"/>
      <c r="H57" s="66"/>
      <c r="J57" s="363"/>
      <c r="K57" s="379"/>
    </row>
    <row r="58" spans="1:17" ht="14.25" customHeight="1">
      <c r="A58" s="82" t="s">
        <v>142</v>
      </c>
      <c r="B58" s="71" t="s">
        <v>148</v>
      </c>
      <c r="C58" s="19">
        <v>244</v>
      </c>
      <c r="D58" s="20">
        <v>226000</v>
      </c>
      <c r="E58" s="19" t="s">
        <v>144</v>
      </c>
      <c r="F58" s="44">
        <v>5</v>
      </c>
      <c r="G58" s="56">
        <f>H58/F58</f>
        <v>2375</v>
      </c>
      <c r="H58" s="28">
        <v>11875</v>
      </c>
      <c r="J58" s="363">
        <v>11874.24</v>
      </c>
      <c r="K58" s="379"/>
    </row>
    <row r="59" spans="1:17" ht="30.75" customHeight="1">
      <c r="A59" s="82" t="s">
        <v>145</v>
      </c>
      <c r="B59" s="71" t="s">
        <v>284</v>
      </c>
      <c r="C59" s="19">
        <v>244</v>
      </c>
      <c r="D59" s="20">
        <v>226000</v>
      </c>
      <c r="E59" s="19" t="s">
        <v>144</v>
      </c>
      <c r="F59" s="44">
        <v>6</v>
      </c>
      <c r="G59" s="56">
        <f>H59/F59</f>
        <v>637.83333333333337</v>
      </c>
      <c r="H59" s="28">
        <v>3827</v>
      </c>
      <c r="J59" s="363">
        <v>3630</v>
      </c>
      <c r="K59" s="379"/>
    </row>
    <row r="60" spans="1:17" ht="30.75" customHeight="1">
      <c r="A60" s="82" t="s">
        <v>147</v>
      </c>
      <c r="B60" s="71" t="s">
        <v>409</v>
      </c>
      <c r="C60" s="19">
        <v>244</v>
      </c>
      <c r="D60" s="20">
        <v>226000</v>
      </c>
      <c r="E60" s="19" t="s">
        <v>144</v>
      </c>
      <c r="F60" s="44">
        <v>1</v>
      </c>
      <c r="G60" s="56">
        <f>H60/F60</f>
        <v>2110</v>
      </c>
      <c r="H60" s="28">
        <v>2110</v>
      </c>
      <c r="J60" s="363">
        <v>780</v>
      </c>
      <c r="K60" s="379"/>
    </row>
    <row r="61" spans="1:17" ht="14.25" customHeight="1">
      <c r="A61" s="84"/>
      <c r="B61" s="85" t="s">
        <v>122</v>
      </c>
      <c r="C61" s="85"/>
      <c r="D61" s="86"/>
      <c r="E61" s="61"/>
      <c r="F61" s="87"/>
      <c r="G61" s="87"/>
      <c r="H61" s="38">
        <f>H51+H54+H58+H59+H60</f>
        <v>34625</v>
      </c>
      <c r="J61" s="363"/>
      <c r="K61" s="379"/>
    </row>
    <row r="62" spans="1:17" ht="14.25" customHeight="1">
      <c r="A62" s="9"/>
      <c r="B62" s="10"/>
      <c r="C62" s="10"/>
      <c r="D62" s="10"/>
      <c r="E62" s="10"/>
      <c r="F62" s="10"/>
      <c r="G62" s="10"/>
      <c r="H62" s="11"/>
      <c r="J62" s="363"/>
      <c r="K62" s="379"/>
    </row>
    <row r="63" spans="1:17">
      <c r="A63" s="552" t="s">
        <v>155</v>
      </c>
      <c r="B63" s="552"/>
      <c r="C63" s="552"/>
      <c r="D63" s="552"/>
      <c r="E63" s="552"/>
      <c r="F63" s="552"/>
      <c r="G63" s="552"/>
      <c r="H63" s="552"/>
      <c r="I63" s="67"/>
      <c r="J63" s="368"/>
      <c r="K63" s="380"/>
      <c r="L63" s="95"/>
      <c r="M63" s="14"/>
      <c r="N63" s="9"/>
      <c r="O63" s="96"/>
      <c r="P63" s="65"/>
      <c r="Q63" s="97"/>
    </row>
    <row r="64" spans="1:17">
      <c r="A64" s="14"/>
      <c r="B64" s="10"/>
      <c r="C64" s="10"/>
      <c r="D64" s="93"/>
      <c r="E64" s="10"/>
      <c r="F64" s="94"/>
      <c r="G64" s="94"/>
      <c r="H64" s="66"/>
      <c r="I64" s="67"/>
      <c r="J64" s="368"/>
      <c r="K64" s="380"/>
      <c r="L64" s="95"/>
      <c r="M64" s="14"/>
      <c r="N64" s="9"/>
      <c r="O64" s="96"/>
      <c r="P64" s="65"/>
      <c r="Q64" s="97"/>
    </row>
    <row r="65" spans="1:17" ht="51">
      <c r="A65" s="20" t="s">
        <v>124</v>
      </c>
      <c r="B65" s="20" t="s">
        <v>112</v>
      </c>
      <c r="C65" s="20" t="s">
        <v>113</v>
      </c>
      <c r="D65" s="20" t="s">
        <v>114</v>
      </c>
      <c r="E65" s="20" t="s">
        <v>156</v>
      </c>
      <c r="F65" s="20" t="s">
        <v>157</v>
      </c>
      <c r="G65" s="20" t="s">
        <v>158</v>
      </c>
      <c r="H65" s="21" t="s">
        <v>118</v>
      </c>
      <c r="I65" s="67"/>
      <c r="J65" s="368"/>
      <c r="K65" s="380"/>
      <c r="L65" s="95"/>
      <c r="M65" s="14"/>
      <c r="N65" s="9"/>
      <c r="O65" s="96"/>
      <c r="P65" s="65"/>
      <c r="Q65" s="97"/>
    </row>
    <row r="66" spans="1:17">
      <c r="A66" s="19">
        <v>1</v>
      </c>
      <c r="B66" s="19">
        <v>2</v>
      </c>
      <c r="C66" s="19"/>
      <c r="D66" s="19">
        <v>3</v>
      </c>
      <c r="E66" s="19">
        <v>4</v>
      </c>
      <c r="F66" s="19">
        <v>5</v>
      </c>
      <c r="G66" s="19">
        <v>6</v>
      </c>
      <c r="H66" s="44">
        <v>7</v>
      </c>
      <c r="I66" s="67"/>
      <c r="J66" s="368"/>
      <c r="K66" s="380"/>
      <c r="L66" s="95"/>
      <c r="M66" s="14"/>
      <c r="N66" s="9"/>
      <c r="O66" s="96"/>
      <c r="P66" s="65"/>
      <c r="Q66" s="97"/>
    </row>
    <row r="67" spans="1:17" ht="25.5">
      <c r="A67" s="49">
        <v>1</v>
      </c>
      <c r="B67" s="98" t="s">
        <v>159</v>
      </c>
      <c r="C67" s="99" t="s">
        <v>60</v>
      </c>
      <c r="D67" s="19">
        <v>266000</v>
      </c>
      <c r="E67" s="236">
        <f>H67/G67</f>
        <v>32.258064516129032</v>
      </c>
      <c r="F67" s="33">
        <v>3</v>
      </c>
      <c r="G67" s="100">
        <v>1550</v>
      </c>
      <c r="H67" s="57">
        <v>50000</v>
      </c>
      <c r="I67" s="67"/>
      <c r="J67" s="368"/>
      <c r="K67" s="380"/>
      <c r="L67" s="95"/>
      <c r="M67" s="14"/>
      <c r="N67" s="9"/>
      <c r="O67" s="96"/>
      <c r="P67" s="65"/>
      <c r="Q67" s="97"/>
    </row>
    <row r="68" spans="1:17" s="68" customFormat="1">
      <c r="A68" s="84"/>
      <c r="B68" s="101" t="s">
        <v>122</v>
      </c>
      <c r="C68" s="61"/>
      <c r="D68" s="86"/>
      <c r="E68" s="61"/>
      <c r="F68" s="87"/>
      <c r="G68" s="87"/>
      <c r="H68" s="38">
        <f>H67</f>
        <v>50000</v>
      </c>
      <c r="I68" s="67"/>
      <c r="J68" s="368"/>
      <c r="K68" s="380"/>
      <c r="L68" s="95"/>
      <c r="M68" s="14"/>
      <c r="N68" s="9"/>
      <c r="O68" s="96"/>
      <c r="P68" s="65"/>
      <c r="Q68" s="97"/>
    </row>
    <row r="69" spans="1:17" s="68" customFormat="1">
      <c r="A69" s="14"/>
      <c r="B69" s="10"/>
      <c r="C69" s="10"/>
      <c r="D69" s="93"/>
      <c r="E69" s="10"/>
      <c r="F69" s="94"/>
      <c r="G69" s="94"/>
      <c r="H69" s="66"/>
      <c r="I69" s="67"/>
      <c r="J69" s="368"/>
      <c r="K69" s="380"/>
      <c r="L69" s="95"/>
      <c r="M69" s="14"/>
      <c r="N69" s="9"/>
      <c r="O69" s="96"/>
      <c r="P69" s="65"/>
      <c r="Q69" s="97"/>
    </row>
    <row r="70" spans="1:17" s="68" customFormat="1">
      <c r="A70" s="9"/>
      <c r="B70" s="70"/>
      <c r="C70" s="70"/>
      <c r="D70" s="14" t="s">
        <v>160</v>
      </c>
      <c r="E70" s="14"/>
      <c r="F70" s="69"/>
      <c r="G70" s="69"/>
      <c r="H70" s="66"/>
      <c r="I70" s="67"/>
      <c r="J70" s="368"/>
      <c r="K70" s="380"/>
      <c r="L70" s="95"/>
      <c r="M70" s="14"/>
      <c r="N70" s="9"/>
      <c r="O70" s="96"/>
      <c r="P70" s="65"/>
      <c r="Q70" s="97"/>
    </row>
    <row r="71" spans="1:17" s="68" customFormat="1">
      <c r="A71" s="9"/>
      <c r="B71" s="70"/>
      <c r="C71" s="70"/>
      <c r="D71" s="14"/>
      <c r="E71" s="14"/>
      <c r="F71" s="69"/>
      <c r="G71" s="69"/>
      <c r="H71" s="66"/>
      <c r="I71" s="67"/>
      <c r="J71" s="368"/>
      <c r="K71" s="380"/>
      <c r="L71" s="95"/>
      <c r="M71" s="14"/>
      <c r="N71" s="9"/>
      <c r="O71" s="96"/>
      <c r="P71" s="65"/>
      <c r="Q71" s="97"/>
    </row>
    <row r="72" spans="1:17" s="68" customFormat="1" ht="25.5">
      <c r="A72" s="20" t="s">
        <v>161</v>
      </c>
      <c r="B72" s="51" t="s">
        <v>112</v>
      </c>
      <c r="C72" s="20" t="s">
        <v>113</v>
      </c>
      <c r="D72" s="20" t="s">
        <v>114</v>
      </c>
      <c r="E72" s="20" t="s">
        <v>115</v>
      </c>
      <c r="F72" s="20" t="s">
        <v>137</v>
      </c>
      <c r="G72" s="104" t="s">
        <v>162</v>
      </c>
      <c r="H72" s="21" t="s">
        <v>118</v>
      </c>
      <c r="I72" s="67"/>
      <c r="J72" s="368"/>
      <c r="K72" s="380"/>
      <c r="L72" s="95"/>
      <c r="M72" s="14"/>
      <c r="N72" s="9"/>
      <c r="O72" s="96"/>
      <c r="P72" s="65"/>
      <c r="Q72" s="97"/>
    </row>
    <row r="73" spans="1:17" s="68" customFormat="1">
      <c r="A73" s="19">
        <v>1</v>
      </c>
      <c r="B73" s="19">
        <v>2</v>
      </c>
      <c r="C73" s="19">
        <v>3</v>
      </c>
      <c r="D73" s="19">
        <v>4</v>
      </c>
      <c r="E73" s="19">
        <v>5</v>
      </c>
      <c r="F73" s="19">
        <v>6</v>
      </c>
      <c r="G73" s="19">
        <v>7</v>
      </c>
      <c r="H73" s="44">
        <v>8</v>
      </c>
      <c r="I73" s="67"/>
      <c r="J73" s="368"/>
      <c r="K73" s="380"/>
      <c r="L73" s="95"/>
      <c r="M73" s="14"/>
      <c r="N73" s="9"/>
      <c r="O73" s="96"/>
      <c r="P73" s="65"/>
      <c r="Q73" s="97"/>
    </row>
    <row r="74" spans="1:17" s="68" customFormat="1">
      <c r="A74" s="49">
        <v>1</v>
      </c>
      <c r="B74" s="160" t="s">
        <v>208</v>
      </c>
      <c r="C74" s="51" t="s">
        <v>62</v>
      </c>
      <c r="D74" s="19">
        <v>346000</v>
      </c>
      <c r="E74" s="19"/>
      <c r="F74" s="107"/>
      <c r="G74" s="108"/>
      <c r="H74" s="164">
        <f>SUM(H75:H83)</f>
        <v>32925</v>
      </c>
      <c r="I74" s="67"/>
      <c r="J74" s="368"/>
      <c r="K74" s="380"/>
      <c r="L74" s="95"/>
      <c r="M74" s="14"/>
      <c r="N74" s="9"/>
      <c r="O74" s="96"/>
      <c r="P74" s="65"/>
      <c r="Q74" s="97"/>
    </row>
    <row r="75" spans="1:17" s="68" customFormat="1">
      <c r="A75" s="19"/>
      <c r="B75" s="48" t="s">
        <v>410</v>
      </c>
      <c r="C75" s="261"/>
      <c r="D75" s="49"/>
      <c r="E75" s="262" t="s">
        <v>168</v>
      </c>
      <c r="F75" s="263">
        <v>30</v>
      </c>
      <c r="G75" s="263">
        <v>711</v>
      </c>
      <c r="H75" s="141">
        <f>F75*G75</f>
        <v>21330</v>
      </c>
      <c r="I75" s="67"/>
      <c r="J75" s="368"/>
      <c r="K75" s="380"/>
      <c r="L75" s="95"/>
      <c r="M75" s="14"/>
      <c r="N75" s="9"/>
      <c r="O75" s="96"/>
      <c r="P75" s="65"/>
      <c r="Q75" s="97"/>
    </row>
    <row r="76" spans="1:17" s="68" customFormat="1">
      <c r="A76" s="19"/>
      <c r="B76" s="48" t="s">
        <v>411</v>
      </c>
      <c r="C76" s="261"/>
      <c r="D76" s="49"/>
      <c r="E76" s="262" t="s">
        <v>168</v>
      </c>
      <c r="F76" s="263">
        <v>1</v>
      </c>
      <c r="G76" s="263">
        <v>250</v>
      </c>
      <c r="H76" s="141">
        <f t="shared" ref="H76:H83" si="0">F76*G76</f>
        <v>250</v>
      </c>
      <c r="I76" s="67"/>
      <c r="J76" s="368"/>
      <c r="K76" s="380"/>
      <c r="L76" s="95"/>
      <c r="M76" s="14"/>
      <c r="N76" s="9"/>
      <c r="O76" s="96"/>
      <c r="P76" s="65"/>
      <c r="Q76" s="97"/>
    </row>
    <row r="77" spans="1:17" s="68" customFormat="1">
      <c r="A77" s="19"/>
      <c r="B77" s="48" t="s">
        <v>412</v>
      </c>
      <c r="C77" s="261"/>
      <c r="D77" s="49"/>
      <c r="E77" s="262" t="s">
        <v>168</v>
      </c>
      <c r="F77" s="263">
        <v>10</v>
      </c>
      <c r="G77" s="263">
        <v>15</v>
      </c>
      <c r="H77" s="141">
        <f t="shared" si="0"/>
        <v>150</v>
      </c>
      <c r="I77" s="67"/>
      <c r="J77" s="368"/>
      <c r="K77" s="380"/>
      <c r="L77" s="95"/>
      <c r="M77" s="14"/>
      <c r="N77" s="9"/>
      <c r="O77" s="96"/>
      <c r="P77" s="65"/>
      <c r="Q77" s="97"/>
    </row>
    <row r="78" spans="1:17" s="68" customFormat="1">
      <c r="A78" s="19"/>
      <c r="B78" s="48" t="s">
        <v>413</v>
      </c>
      <c r="C78" s="261"/>
      <c r="D78" s="49"/>
      <c r="E78" s="262" t="s">
        <v>168</v>
      </c>
      <c r="F78" s="263">
        <v>10</v>
      </c>
      <c r="G78" s="263">
        <v>110</v>
      </c>
      <c r="H78" s="141">
        <f t="shared" si="0"/>
        <v>1100</v>
      </c>
      <c r="I78" s="67"/>
      <c r="J78" s="368"/>
      <c r="K78" s="380"/>
      <c r="L78" s="95"/>
      <c r="M78" s="14"/>
      <c r="N78" s="9"/>
      <c r="O78" s="96"/>
      <c r="P78" s="65"/>
      <c r="Q78" s="97"/>
    </row>
    <row r="79" spans="1:17" s="68" customFormat="1">
      <c r="A79" s="19"/>
      <c r="B79" s="48" t="s">
        <v>414</v>
      </c>
      <c r="C79" s="261"/>
      <c r="D79" s="49"/>
      <c r="E79" s="262" t="s">
        <v>168</v>
      </c>
      <c r="F79" s="263">
        <v>3</v>
      </c>
      <c r="G79" s="263">
        <v>300</v>
      </c>
      <c r="H79" s="141">
        <f t="shared" si="0"/>
        <v>900</v>
      </c>
      <c r="I79" s="67"/>
      <c r="J79" s="368"/>
      <c r="K79" s="380"/>
      <c r="L79" s="95"/>
      <c r="M79" s="14"/>
      <c r="N79" s="9"/>
      <c r="O79" s="96"/>
      <c r="P79" s="65"/>
      <c r="Q79" s="97"/>
    </row>
    <row r="80" spans="1:17" s="68" customFormat="1" ht="15">
      <c r="A80" s="19"/>
      <c r="B80" s="264" t="s">
        <v>415</v>
      </c>
      <c r="C80" s="265"/>
      <c r="D80" s="49"/>
      <c r="E80" s="262" t="s">
        <v>168</v>
      </c>
      <c r="F80" s="263">
        <v>10</v>
      </c>
      <c r="G80" s="263">
        <v>50</v>
      </c>
      <c r="H80" s="141">
        <f t="shared" si="0"/>
        <v>500</v>
      </c>
      <c r="I80" s="67"/>
      <c r="J80" s="368"/>
      <c r="K80" s="380"/>
      <c r="L80" s="95"/>
      <c r="M80" s="14"/>
      <c r="N80" s="9"/>
      <c r="O80" s="96"/>
      <c r="P80" s="65"/>
      <c r="Q80" s="97"/>
    </row>
    <row r="81" spans="1:17" s="68" customFormat="1">
      <c r="A81" s="19"/>
      <c r="B81" s="266" t="s">
        <v>416</v>
      </c>
      <c r="C81" s="261"/>
      <c r="D81" s="49"/>
      <c r="E81" s="19" t="s">
        <v>168</v>
      </c>
      <c r="F81" s="125">
        <v>12</v>
      </c>
      <c r="G81" s="125">
        <v>600</v>
      </c>
      <c r="H81" s="141">
        <f t="shared" si="0"/>
        <v>7200</v>
      </c>
      <c r="I81" s="67"/>
      <c r="J81" s="368"/>
      <c r="K81" s="380"/>
      <c r="L81" s="95"/>
      <c r="M81" s="14"/>
      <c r="N81" s="9"/>
      <c r="O81" s="96"/>
      <c r="P81" s="65"/>
      <c r="Q81" s="97"/>
    </row>
    <row r="82" spans="1:17" s="68" customFormat="1">
      <c r="A82" s="19"/>
      <c r="B82" s="266" t="s">
        <v>417</v>
      </c>
      <c r="C82" s="261"/>
      <c r="D82" s="49"/>
      <c r="E82" s="19" t="s">
        <v>168</v>
      </c>
      <c r="F82" s="125">
        <v>15</v>
      </c>
      <c r="G82" s="125">
        <v>33</v>
      </c>
      <c r="H82" s="141">
        <f t="shared" si="0"/>
        <v>495</v>
      </c>
      <c r="I82" s="67"/>
      <c r="J82" s="368"/>
      <c r="K82" s="380"/>
      <c r="L82" s="95"/>
      <c r="M82" s="14"/>
      <c r="N82" s="9"/>
      <c r="O82" s="96"/>
      <c r="P82" s="65"/>
      <c r="Q82" s="97"/>
    </row>
    <row r="83" spans="1:17" s="68" customFormat="1">
      <c r="A83" s="19"/>
      <c r="B83" s="266" t="s">
        <v>418</v>
      </c>
      <c r="C83" s="261"/>
      <c r="D83" s="49"/>
      <c r="E83" s="19" t="s">
        <v>168</v>
      </c>
      <c r="F83" s="125">
        <v>10</v>
      </c>
      <c r="G83" s="125">
        <v>100</v>
      </c>
      <c r="H83" s="141">
        <f t="shared" si="0"/>
        <v>1000</v>
      </c>
      <c r="I83" s="67"/>
      <c r="J83" s="368"/>
      <c r="K83" s="380"/>
      <c r="L83" s="95"/>
      <c r="M83" s="14"/>
      <c r="N83" s="9"/>
      <c r="O83" s="96"/>
      <c r="P83" s="65"/>
      <c r="Q83" s="97"/>
    </row>
    <row r="84" spans="1:17" s="68" customFormat="1">
      <c r="A84" s="58"/>
      <c r="B84" s="85" t="s">
        <v>122</v>
      </c>
      <c r="C84" s="85"/>
      <c r="D84" s="86"/>
      <c r="E84" s="58"/>
      <c r="F84" s="87"/>
      <c r="G84" s="87"/>
      <c r="H84" s="166">
        <f>H74</f>
        <v>32925</v>
      </c>
      <c r="I84" s="67"/>
      <c r="J84" s="368"/>
      <c r="K84" s="380"/>
      <c r="L84" s="95"/>
      <c r="M84" s="14"/>
      <c r="N84" s="9"/>
      <c r="O84" s="96"/>
      <c r="P84" s="65"/>
      <c r="Q84" s="97"/>
    </row>
    <row r="85" spans="1:17" s="68" customFormat="1">
      <c r="A85" s="14"/>
      <c r="B85" s="10"/>
      <c r="C85" s="10"/>
      <c r="D85" s="93"/>
      <c r="E85" s="10"/>
      <c r="F85" s="94"/>
      <c r="G85" s="94"/>
      <c r="H85" s="66"/>
      <c r="I85" s="67"/>
      <c r="J85" s="376"/>
      <c r="K85" s="381"/>
      <c r="L85" s="95"/>
      <c r="M85" s="14"/>
      <c r="N85" s="9"/>
      <c r="O85" s="96"/>
      <c r="P85" s="65"/>
      <c r="Q85" s="97"/>
    </row>
    <row r="86" spans="1:17">
      <c r="A86" s="9"/>
      <c r="I86" s="112"/>
      <c r="J86" s="377"/>
      <c r="K86" s="382"/>
    </row>
    <row r="87" spans="1:17">
      <c r="A87" s="134" t="s">
        <v>227</v>
      </c>
      <c r="B87" s="103"/>
      <c r="C87" s="103"/>
      <c r="D87" s="103"/>
      <c r="E87" s="103"/>
      <c r="F87" s="135"/>
      <c r="G87" s="135"/>
      <c r="H87" s="136">
        <f>H15+H24+H31+H39+H61+H68+H46+H84</f>
        <v>5384677</v>
      </c>
      <c r="I87" s="13"/>
      <c r="J87" s="377"/>
      <c r="K87" s="382"/>
    </row>
    <row r="88" spans="1:17">
      <c r="A88" s="103"/>
      <c r="B88" s="103"/>
      <c r="C88" s="103"/>
      <c r="D88" s="103"/>
      <c r="E88" s="103"/>
      <c r="F88" s="135"/>
      <c r="G88" s="135"/>
      <c r="H88" s="167"/>
      <c r="I88" s="13"/>
      <c r="J88" s="377"/>
      <c r="K88" s="382"/>
    </row>
    <row r="89" spans="1:17">
      <c r="A89" s="103"/>
      <c r="B89" s="103"/>
      <c r="C89" s="103"/>
      <c r="D89" s="103"/>
      <c r="E89" s="103"/>
      <c r="F89" s="135"/>
      <c r="G89" s="135"/>
      <c r="H89" s="167"/>
      <c r="I89" s="13"/>
      <c r="J89" s="377"/>
      <c r="K89" s="382"/>
    </row>
    <row r="91" spans="1:17">
      <c r="A91" s="13" t="s">
        <v>519</v>
      </c>
      <c r="H91" s="138" t="s">
        <v>3</v>
      </c>
    </row>
  </sheetData>
  <mergeCells count="12">
    <mergeCell ref="J51:J56"/>
    <mergeCell ref="A14:A15"/>
    <mergeCell ref="A17:H17"/>
    <mergeCell ref="A26:H26"/>
    <mergeCell ref="A33:H33"/>
    <mergeCell ref="A63:H63"/>
    <mergeCell ref="A12:A13"/>
    <mergeCell ref="A2:H2"/>
    <mergeCell ref="A4:H4"/>
    <mergeCell ref="A5:H5"/>
    <mergeCell ref="A6:H6"/>
    <mergeCell ref="A8:H8"/>
  </mergeCells>
  <hyperlinks>
    <hyperlink ref="B80" r:id="rId1" display="https://kancelar24.ru/catalog/goods/klej-karandash2/222282/"/>
  </hyperlinks>
  <pageMargins left="0.7" right="0.7" top="0.28000000000000003" bottom="0.27" header="0.3" footer="0.3"/>
  <pageSetup paperSize="9" scale="70" orientation="portrait" r:id="rId2"/>
  <rowBreaks count="1" manualBreakCount="1">
    <brk id="62" max="7" man="1"/>
  </rowBreaks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L32"/>
  <sheetViews>
    <sheetView view="pageBreakPreview" topLeftCell="A19" zoomScaleNormal="100" zoomScaleSheetLayoutView="100" workbookViewId="0">
      <selection activeCell="A2" sqref="A2:H2"/>
    </sheetView>
  </sheetViews>
  <sheetFormatPr defaultRowHeight="12.75"/>
  <cols>
    <col min="1" max="1" width="3.5703125" style="13" customWidth="1"/>
    <col min="2" max="2" width="50" style="13" customWidth="1"/>
    <col min="3" max="3" width="9.7109375" style="13" customWidth="1"/>
    <col min="4" max="4" width="10" style="13" customWidth="1"/>
    <col min="5" max="5" width="11.7109375" style="13" customWidth="1"/>
    <col min="6" max="7" width="11.85546875" style="137" customWidth="1"/>
    <col min="8" max="8" width="15.140625" style="138" customWidth="1"/>
    <col min="9" max="9" width="9.140625" style="12"/>
    <col min="10" max="10" width="10.85546875" style="12" bestFit="1" customWidth="1"/>
    <col min="11" max="11" width="9.140625" style="12"/>
    <col min="12" max="256" width="9.140625" style="13"/>
    <col min="257" max="257" width="3.5703125" style="13" customWidth="1"/>
    <col min="258" max="258" width="50" style="13" customWidth="1"/>
    <col min="259" max="259" width="9.7109375" style="13" customWidth="1"/>
    <col min="260" max="260" width="10" style="13" customWidth="1"/>
    <col min="261" max="261" width="11.7109375" style="13" customWidth="1"/>
    <col min="262" max="263" width="11.85546875" style="13" customWidth="1"/>
    <col min="264" max="264" width="15.140625" style="13" customWidth="1"/>
    <col min="265" max="265" width="9.140625" style="13"/>
    <col min="266" max="266" width="10.85546875" style="13" bestFit="1" customWidth="1"/>
    <col min="267" max="512" width="9.140625" style="13"/>
    <col min="513" max="513" width="3.5703125" style="13" customWidth="1"/>
    <col min="514" max="514" width="50" style="13" customWidth="1"/>
    <col min="515" max="515" width="9.7109375" style="13" customWidth="1"/>
    <col min="516" max="516" width="10" style="13" customWidth="1"/>
    <col min="517" max="517" width="11.7109375" style="13" customWidth="1"/>
    <col min="518" max="519" width="11.85546875" style="13" customWidth="1"/>
    <col min="520" max="520" width="15.140625" style="13" customWidth="1"/>
    <col min="521" max="521" width="9.140625" style="13"/>
    <col min="522" max="522" width="10.85546875" style="13" bestFit="1" customWidth="1"/>
    <col min="523" max="768" width="9.140625" style="13"/>
    <col min="769" max="769" width="3.5703125" style="13" customWidth="1"/>
    <col min="770" max="770" width="50" style="13" customWidth="1"/>
    <col min="771" max="771" width="9.7109375" style="13" customWidth="1"/>
    <col min="772" max="772" width="10" style="13" customWidth="1"/>
    <col min="773" max="773" width="11.7109375" style="13" customWidth="1"/>
    <col min="774" max="775" width="11.85546875" style="13" customWidth="1"/>
    <col min="776" max="776" width="15.140625" style="13" customWidth="1"/>
    <col min="777" max="777" width="9.140625" style="13"/>
    <col min="778" max="778" width="10.85546875" style="13" bestFit="1" customWidth="1"/>
    <col min="779" max="1024" width="9.140625" style="13"/>
    <col min="1025" max="1025" width="3.5703125" style="13" customWidth="1"/>
    <col min="1026" max="1026" width="50" style="13" customWidth="1"/>
    <col min="1027" max="1027" width="9.7109375" style="13" customWidth="1"/>
    <col min="1028" max="1028" width="10" style="13" customWidth="1"/>
    <col min="1029" max="1029" width="11.7109375" style="13" customWidth="1"/>
    <col min="1030" max="1031" width="11.85546875" style="13" customWidth="1"/>
    <col min="1032" max="1032" width="15.140625" style="13" customWidth="1"/>
    <col min="1033" max="1033" width="9.140625" style="13"/>
    <col min="1034" max="1034" width="10.85546875" style="13" bestFit="1" customWidth="1"/>
    <col min="1035" max="1280" width="9.140625" style="13"/>
    <col min="1281" max="1281" width="3.5703125" style="13" customWidth="1"/>
    <col min="1282" max="1282" width="50" style="13" customWidth="1"/>
    <col min="1283" max="1283" width="9.7109375" style="13" customWidth="1"/>
    <col min="1284" max="1284" width="10" style="13" customWidth="1"/>
    <col min="1285" max="1285" width="11.7109375" style="13" customWidth="1"/>
    <col min="1286" max="1287" width="11.85546875" style="13" customWidth="1"/>
    <col min="1288" max="1288" width="15.140625" style="13" customWidth="1"/>
    <col min="1289" max="1289" width="9.140625" style="13"/>
    <col min="1290" max="1290" width="10.85546875" style="13" bestFit="1" customWidth="1"/>
    <col min="1291" max="1536" width="9.140625" style="13"/>
    <col min="1537" max="1537" width="3.5703125" style="13" customWidth="1"/>
    <col min="1538" max="1538" width="50" style="13" customWidth="1"/>
    <col min="1539" max="1539" width="9.7109375" style="13" customWidth="1"/>
    <col min="1540" max="1540" width="10" style="13" customWidth="1"/>
    <col min="1541" max="1541" width="11.7109375" style="13" customWidth="1"/>
    <col min="1542" max="1543" width="11.85546875" style="13" customWidth="1"/>
    <col min="1544" max="1544" width="15.140625" style="13" customWidth="1"/>
    <col min="1545" max="1545" width="9.140625" style="13"/>
    <col min="1546" max="1546" width="10.85546875" style="13" bestFit="1" customWidth="1"/>
    <col min="1547" max="1792" width="9.140625" style="13"/>
    <col min="1793" max="1793" width="3.5703125" style="13" customWidth="1"/>
    <col min="1794" max="1794" width="50" style="13" customWidth="1"/>
    <col min="1795" max="1795" width="9.7109375" style="13" customWidth="1"/>
    <col min="1796" max="1796" width="10" style="13" customWidth="1"/>
    <col min="1797" max="1797" width="11.7109375" style="13" customWidth="1"/>
    <col min="1798" max="1799" width="11.85546875" style="13" customWidth="1"/>
    <col min="1800" max="1800" width="15.140625" style="13" customWidth="1"/>
    <col min="1801" max="1801" width="9.140625" style="13"/>
    <col min="1802" max="1802" width="10.85546875" style="13" bestFit="1" customWidth="1"/>
    <col min="1803" max="2048" width="9.140625" style="13"/>
    <col min="2049" max="2049" width="3.5703125" style="13" customWidth="1"/>
    <col min="2050" max="2050" width="50" style="13" customWidth="1"/>
    <col min="2051" max="2051" width="9.7109375" style="13" customWidth="1"/>
    <col min="2052" max="2052" width="10" style="13" customWidth="1"/>
    <col min="2053" max="2053" width="11.7109375" style="13" customWidth="1"/>
    <col min="2054" max="2055" width="11.85546875" style="13" customWidth="1"/>
    <col min="2056" max="2056" width="15.140625" style="13" customWidth="1"/>
    <col min="2057" max="2057" width="9.140625" style="13"/>
    <col min="2058" max="2058" width="10.85546875" style="13" bestFit="1" customWidth="1"/>
    <col min="2059" max="2304" width="9.140625" style="13"/>
    <col min="2305" max="2305" width="3.5703125" style="13" customWidth="1"/>
    <col min="2306" max="2306" width="50" style="13" customWidth="1"/>
    <col min="2307" max="2307" width="9.7109375" style="13" customWidth="1"/>
    <col min="2308" max="2308" width="10" style="13" customWidth="1"/>
    <col min="2309" max="2309" width="11.7109375" style="13" customWidth="1"/>
    <col min="2310" max="2311" width="11.85546875" style="13" customWidth="1"/>
    <col min="2312" max="2312" width="15.140625" style="13" customWidth="1"/>
    <col min="2313" max="2313" width="9.140625" style="13"/>
    <col min="2314" max="2314" width="10.85546875" style="13" bestFit="1" customWidth="1"/>
    <col min="2315" max="2560" width="9.140625" style="13"/>
    <col min="2561" max="2561" width="3.5703125" style="13" customWidth="1"/>
    <col min="2562" max="2562" width="50" style="13" customWidth="1"/>
    <col min="2563" max="2563" width="9.7109375" style="13" customWidth="1"/>
    <col min="2564" max="2564" width="10" style="13" customWidth="1"/>
    <col min="2565" max="2565" width="11.7109375" style="13" customWidth="1"/>
    <col min="2566" max="2567" width="11.85546875" style="13" customWidth="1"/>
    <col min="2568" max="2568" width="15.140625" style="13" customWidth="1"/>
    <col min="2569" max="2569" width="9.140625" style="13"/>
    <col min="2570" max="2570" width="10.85546875" style="13" bestFit="1" customWidth="1"/>
    <col min="2571" max="2816" width="9.140625" style="13"/>
    <col min="2817" max="2817" width="3.5703125" style="13" customWidth="1"/>
    <col min="2818" max="2818" width="50" style="13" customWidth="1"/>
    <col min="2819" max="2819" width="9.7109375" style="13" customWidth="1"/>
    <col min="2820" max="2820" width="10" style="13" customWidth="1"/>
    <col min="2821" max="2821" width="11.7109375" style="13" customWidth="1"/>
    <col min="2822" max="2823" width="11.85546875" style="13" customWidth="1"/>
    <col min="2824" max="2824" width="15.140625" style="13" customWidth="1"/>
    <col min="2825" max="2825" width="9.140625" style="13"/>
    <col min="2826" max="2826" width="10.85546875" style="13" bestFit="1" customWidth="1"/>
    <col min="2827" max="3072" width="9.140625" style="13"/>
    <col min="3073" max="3073" width="3.5703125" style="13" customWidth="1"/>
    <col min="3074" max="3074" width="50" style="13" customWidth="1"/>
    <col min="3075" max="3075" width="9.7109375" style="13" customWidth="1"/>
    <col min="3076" max="3076" width="10" style="13" customWidth="1"/>
    <col min="3077" max="3077" width="11.7109375" style="13" customWidth="1"/>
    <col min="3078" max="3079" width="11.85546875" style="13" customWidth="1"/>
    <col min="3080" max="3080" width="15.140625" style="13" customWidth="1"/>
    <col min="3081" max="3081" width="9.140625" style="13"/>
    <col min="3082" max="3082" width="10.85546875" style="13" bestFit="1" customWidth="1"/>
    <col min="3083" max="3328" width="9.140625" style="13"/>
    <col min="3329" max="3329" width="3.5703125" style="13" customWidth="1"/>
    <col min="3330" max="3330" width="50" style="13" customWidth="1"/>
    <col min="3331" max="3331" width="9.7109375" style="13" customWidth="1"/>
    <col min="3332" max="3332" width="10" style="13" customWidth="1"/>
    <col min="3333" max="3333" width="11.7109375" style="13" customWidth="1"/>
    <col min="3334" max="3335" width="11.85546875" style="13" customWidth="1"/>
    <col min="3336" max="3336" width="15.140625" style="13" customWidth="1"/>
    <col min="3337" max="3337" width="9.140625" style="13"/>
    <col min="3338" max="3338" width="10.85546875" style="13" bestFit="1" customWidth="1"/>
    <col min="3339" max="3584" width="9.140625" style="13"/>
    <col min="3585" max="3585" width="3.5703125" style="13" customWidth="1"/>
    <col min="3586" max="3586" width="50" style="13" customWidth="1"/>
    <col min="3587" max="3587" width="9.7109375" style="13" customWidth="1"/>
    <col min="3588" max="3588" width="10" style="13" customWidth="1"/>
    <col min="3589" max="3589" width="11.7109375" style="13" customWidth="1"/>
    <col min="3590" max="3591" width="11.85546875" style="13" customWidth="1"/>
    <col min="3592" max="3592" width="15.140625" style="13" customWidth="1"/>
    <col min="3593" max="3593" width="9.140625" style="13"/>
    <col min="3594" max="3594" width="10.85546875" style="13" bestFit="1" customWidth="1"/>
    <col min="3595" max="3840" width="9.140625" style="13"/>
    <col min="3841" max="3841" width="3.5703125" style="13" customWidth="1"/>
    <col min="3842" max="3842" width="50" style="13" customWidth="1"/>
    <col min="3843" max="3843" width="9.7109375" style="13" customWidth="1"/>
    <col min="3844" max="3844" width="10" style="13" customWidth="1"/>
    <col min="3845" max="3845" width="11.7109375" style="13" customWidth="1"/>
    <col min="3846" max="3847" width="11.85546875" style="13" customWidth="1"/>
    <col min="3848" max="3848" width="15.140625" style="13" customWidth="1"/>
    <col min="3849" max="3849" width="9.140625" style="13"/>
    <col min="3850" max="3850" width="10.85546875" style="13" bestFit="1" customWidth="1"/>
    <col min="3851" max="4096" width="9.140625" style="13"/>
    <col min="4097" max="4097" width="3.5703125" style="13" customWidth="1"/>
    <col min="4098" max="4098" width="50" style="13" customWidth="1"/>
    <col min="4099" max="4099" width="9.7109375" style="13" customWidth="1"/>
    <col min="4100" max="4100" width="10" style="13" customWidth="1"/>
    <col min="4101" max="4101" width="11.7109375" style="13" customWidth="1"/>
    <col min="4102" max="4103" width="11.85546875" style="13" customWidth="1"/>
    <col min="4104" max="4104" width="15.140625" style="13" customWidth="1"/>
    <col min="4105" max="4105" width="9.140625" style="13"/>
    <col min="4106" max="4106" width="10.85546875" style="13" bestFit="1" customWidth="1"/>
    <col min="4107" max="4352" width="9.140625" style="13"/>
    <col min="4353" max="4353" width="3.5703125" style="13" customWidth="1"/>
    <col min="4354" max="4354" width="50" style="13" customWidth="1"/>
    <col min="4355" max="4355" width="9.7109375" style="13" customWidth="1"/>
    <col min="4356" max="4356" width="10" style="13" customWidth="1"/>
    <col min="4357" max="4357" width="11.7109375" style="13" customWidth="1"/>
    <col min="4358" max="4359" width="11.85546875" style="13" customWidth="1"/>
    <col min="4360" max="4360" width="15.140625" style="13" customWidth="1"/>
    <col min="4361" max="4361" width="9.140625" style="13"/>
    <col min="4362" max="4362" width="10.85546875" style="13" bestFit="1" customWidth="1"/>
    <col min="4363" max="4608" width="9.140625" style="13"/>
    <col min="4609" max="4609" width="3.5703125" style="13" customWidth="1"/>
    <col min="4610" max="4610" width="50" style="13" customWidth="1"/>
    <col min="4611" max="4611" width="9.7109375" style="13" customWidth="1"/>
    <col min="4612" max="4612" width="10" style="13" customWidth="1"/>
    <col min="4613" max="4613" width="11.7109375" style="13" customWidth="1"/>
    <col min="4614" max="4615" width="11.85546875" style="13" customWidth="1"/>
    <col min="4616" max="4616" width="15.140625" style="13" customWidth="1"/>
    <col min="4617" max="4617" width="9.140625" style="13"/>
    <col min="4618" max="4618" width="10.85546875" style="13" bestFit="1" customWidth="1"/>
    <col min="4619" max="4864" width="9.140625" style="13"/>
    <col min="4865" max="4865" width="3.5703125" style="13" customWidth="1"/>
    <col min="4866" max="4866" width="50" style="13" customWidth="1"/>
    <col min="4867" max="4867" width="9.7109375" style="13" customWidth="1"/>
    <col min="4868" max="4868" width="10" style="13" customWidth="1"/>
    <col min="4869" max="4869" width="11.7109375" style="13" customWidth="1"/>
    <col min="4870" max="4871" width="11.85546875" style="13" customWidth="1"/>
    <col min="4872" max="4872" width="15.140625" style="13" customWidth="1"/>
    <col min="4873" max="4873" width="9.140625" style="13"/>
    <col min="4874" max="4874" width="10.85546875" style="13" bestFit="1" customWidth="1"/>
    <col min="4875" max="5120" width="9.140625" style="13"/>
    <col min="5121" max="5121" width="3.5703125" style="13" customWidth="1"/>
    <col min="5122" max="5122" width="50" style="13" customWidth="1"/>
    <col min="5123" max="5123" width="9.7109375" style="13" customWidth="1"/>
    <col min="5124" max="5124" width="10" style="13" customWidth="1"/>
    <col min="5125" max="5125" width="11.7109375" style="13" customWidth="1"/>
    <col min="5126" max="5127" width="11.85546875" style="13" customWidth="1"/>
    <col min="5128" max="5128" width="15.140625" style="13" customWidth="1"/>
    <col min="5129" max="5129" width="9.140625" style="13"/>
    <col min="5130" max="5130" width="10.85546875" style="13" bestFit="1" customWidth="1"/>
    <col min="5131" max="5376" width="9.140625" style="13"/>
    <col min="5377" max="5377" width="3.5703125" style="13" customWidth="1"/>
    <col min="5378" max="5378" width="50" style="13" customWidth="1"/>
    <col min="5379" max="5379" width="9.7109375" style="13" customWidth="1"/>
    <col min="5380" max="5380" width="10" style="13" customWidth="1"/>
    <col min="5381" max="5381" width="11.7109375" style="13" customWidth="1"/>
    <col min="5382" max="5383" width="11.85546875" style="13" customWidth="1"/>
    <col min="5384" max="5384" width="15.140625" style="13" customWidth="1"/>
    <col min="5385" max="5385" width="9.140625" style="13"/>
    <col min="5386" max="5386" width="10.85546875" style="13" bestFit="1" customWidth="1"/>
    <col min="5387" max="5632" width="9.140625" style="13"/>
    <col min="5633" max="5633" width="3.5703125" style="13" customWidth="1"/>
    <col min="5634" max="5634" width="50" style="13" customWidth="1"/>
    <col min="5635" max="5635" width="9.7109375" style="13" customWidth="1"/>
    <col min="5636" max="5636" width="10" style="13" customWidth="1"/>
    <col min="5637" max="5637" width="11.7109375" style="13" customWidth="1"/>
    <col min="5638" max="5639" width="11.85546875" style="13" customWidth="1"/>
    <col min="5640" max="5640" width="15.140625" style="13" customWidth="1"/>
    <col min="5641" max="5641" width="9.140625" style="13"/>
    <col min="5642" max="5642" width="10.85546875" style="13" bestFit="1" customWidth="1"/>
    <col min="5643" max="5888" width="9.140625" style="13"/>
    <col min="5889" max="5889" width="3.5703125" style="13" customWidth="1"/>
    <col min="5890" max="5890" width="50" style="13" customWidth="1"/>
    <col min="5891" max="5891" width="9.7109375" style="13" customWidth="1"/>
    <col min="5892" max="5892" width="10" style="13" customWidth="1"/>
    <col min="5893" max="5893" width="11.7109375" style="13" customWidth="1"/>
    <col min="5894" max="5895" width="11.85546875" style="13" customWidth="1"/>
    <col min="5896" max="5896" width="15.140625" style="13" customWidth="1"/>
    <col min="5897" max="5897" width="9.140625" style="13"/>
    <col min="5898" max="5898" width="10.85546875" style="13" bestFit="1" customWidth="1"/>
    <col min="5899" max="6144" width="9.140625" style="13"/>
    <col min="6145" max="6145" width="3.5703125" style="13" customWidth="1"/>
    <col min="6146" max="6146" width="50" style="13" customWidth="1"/>
    <col min="6147" max="6147" width="9.7109375" style="13" customWidth="1"/>
    <col min="6148" max="6148" width="10" style="13" customWidth="1"/>
    <col min="6149" max="6149" width="11.7109375" style="13" customWidth="1"/>
    <col min="6150" max="6151" width="11.85546875" style="13" customWidth="1"/>
    <col min="6152" max="6152" width="15.140625" style="13" customWidth="1"/>
    <col min="6153" max="6153" width="9.140625" style="13"/>
    <col min="6154" max="6154" width="10.85546875" style="13" bestFit="1" customWidth="1"/>
    <col min="6155" max="6400" width="9.140625" style="13"/>
    <col min="6401" max="6401" width="3.5703125" style="13" customWidth="1"/>
    <col min="6402" max="6402" width="50" style="13" customWidth="1"/>
    <col min="6403" max="6403" width="9.7109375" style="13" customWidth="1"/>
    <col min="6404" max="6404" width="10" style="13" customWidth="1"/>
    <col min="6405" max="6405" width="11.7109375" style="13" customWidth="1"/>
    <col min="6406" max="6407" width="11.85546875" style="13" customWidth="1"/>
    <col min="6408" max="6408" width="15.140625" style="13" customWidth="1"/>
    <col min="6409" max="6409" width="9.140625" style="13"/>
    <col min="6410" max="6410" width="10.85546875" style="13" bestFit="1" customWidth="1"/>
    <col min="6411" max="6656" width="9.140625" style="13"/>
    <col min="6657" max="6657" width="3.5703125" style="13" customWidth="1"/>
    <col min="6658" max="6658" width="50" style="13" customWidth="1"/>
    <col min="6659" max="6659" width="9.7109375" style="13" customWidth="1"/>
    <col min="6660" max="6660" width="10" style="13" customWidth="1"/>
    <col min="6661" max="6661" width="11.7109375" style="13" customWidth="1"/>
    <col min="6662" max="6663" width="11.85546875" style="13" customWidth="1"/>
    <col min="6664" max="6664" width="15.140625" style="13" customWidth="1"/>
    <col min="6665" max="6665" width="9.140625" style="13"/>
    <col min="6666" max="6666" width="10.85546875" style="13" bestFit="1" customWidth="1"/>
    <col min="6667" max="6912" width="9.140625" style="13"/>
    <col min="6913" max="6913" width="3.5703125" style="13" customWidth="1"/>
    <col min="6914" max="6914" width="50" style="13" customWidth="1"/>
    <col min="6915" max="6915" width="9.7109375" style="13" customWidth="1"/>
    <col min="6916" max="6916" width="10" style="13" customWidth="1"/>
    <col min="6917" max="6917" width="11.7109375" style="13" customWidth="1"/>
    <col min="6918" max="6919" width="11.85546875" style="13" customWidth="1"/>
    <col min="6920" max="6920" width="15.140625" style="13" customWidth="1"/>
    <col min="6921" max="6921" width="9.140625" style="13"/>
    <col min="6922" max="6922" width="10.85546875" style="13" bestFit="1" customWidth="1"/>
    <col min="6923" max="7168" width="9.140625" style="13"/>
    <col min="7169" max="7169" width="3.5703125" style="13" customWidth="1"/>
    <col min="7170" max="7170" width="50" style="13" customWidth="1"/>
    <col min="7171" max="7171" width="9.7109375" style="13" customWidth="1"/>
    <col min="7172" max="7172" width="10" style="13" customWidth="1"/>
    <col min="7173" max="7173" width="11.7109375" style="13" customWidth="1"/>
    <col min="7174" max="7175" width="11.85546875" style="13" customWidth="1"/>
    <col min="7176" max="7176" width="15.140625" style="13" customWidth="1"/>
    <col min="7177" max="7177" width="9.140625" style="13"/>
    <col min="7178" max="7178" width="10.85546875" style="13" bestFit="1" customWidth="1"/>
    <col min="7179" max="7424" width="9.140625" style="13"/>
    <col min="7425" max="7425" width="3.5703125" style="13" customWidth="1"/>
    <col min="7426" max="7426" width="50" style="13" customWidth="1"/>
    <col min="7427" max="7427" width="9.7109375" style="13" customWidth="1"/>
    <col min="7428" max="7428" width="10" style="13" customWidth="1"/>
    <col min="7429" max="7429" width="11.7109375" style="13" customWidth="1"/>
    <col min="7430" max="7431" width="11.85546875" style="13" customWidth="1"/>
    <col min="7432" max="7432" width="15.140625" style="13" customWidth="1"/>
    <col min="7433" max="7433" width="9.140625" style="13"/>
    <col min="7434" max="7434" width="10.85546875" style="13" bestFit="1" customWidth="1"/>
    <col min="7435" max="7680" width="9.140625" style="13"/>
    <col min="7681" max="7681" width="3.5703125" style="13" customWidth="1"/>
    <col min="7682" max="7682" width="50" style="13" customWidth="1"/>
    <col min="7683" max="7683" width="9.7109375" style="13" customWidth="1"/>
    <col min="7684" max="7684" width="10" style="13" customWidth="1"/>
    <col min="7685" max="7685" width="11.7109375" style="13" customWidth="1"/>
    <col min="7686" max="7687" width="11.85546875" style="13" customWidth="1"/>
    <col min="7688" max="7688" width="15.140625" style="13" customWidth="1"/>
    <col min="7689" max="7689" width="9.140625" style="13"/>
    <col min="7690" max="7690" width="10.85546875" style="13" bestFit="1" customWidth="1"/>
    <col min="7691" max="7936" width="9.140625" style="13"/>
    <col min="7937" max="7937" width="3.5703125" style="13" customWidth="1"/>
    <col min="7938" max="7938" width="50" style="13" customWidth="1"/>
    <col min="7939" max="7939" width="9.7109375" style="13" customWidth="1"/>
    <col min="7940" max="7940" width="10" style="13" customWidth="1"/>
    <col min="7941" max="7941" width="11.7109375" style="13" customWidth="1"/>
    <col min="7942" max="7943" width="11.85546875" style="13" customWidth="1"/>
    <col min="7944" max="7944" width="15.140625" style="13" customWidth="1"/>
    <col min="7945" max="7945" width="9.140625" style="13"/>
    <col min="7946" max="7946" width="10.85546875" style="13" bestFit="1" customWidth="1"/>
    <col min="7947" max="8192" width="9.140625" style="13"/>
    <col min="8193" max="8193" width="3.5703125" style="13" customWidth="1"/>
    <col min="8194" max="8194" width="50" style="13" customWidth="1"/>
    <col min="8195" max="8195" width="9.7109375" style="13" customWidth="1"/>
    <col min="8196" max="8196" width="10" style="13" customWidth="1"/>
    <col min="8197" max="8197" width="11.7109375" style="13" customWidth="1"/>
    <col min="8198" max="8199" width="11.85546875" style="13" customWidth="1"/>
    <col min="8200" max="8200" width="15.140625" style="13" customWidth="1"/>
    <col min="8201" max="8201" width="9.140625" style="13"/>
    <col min="8202" max="8202" width="10.85546875" style="13" bestFit="1" customWidth="1"/>
    <col min="8203" max="8448" width="9.140625" style="13"/>
    <col min="8449" max="8449" width="3.5703125" style="13" customWidth="1"/>
    <col min="8450" max="8450" width="50" style="13" customWidth="1"/>
    <col min="8451" max="8451" width="9.7109375" style="13" customWidth="1"/>
    <col min="8452" max="8452" width="10" style="13" customWidth="1"/>
    <col min="8453" max="8453" width="11.7109375" style="13" customWidth="1"/>
    <col min="8454" max="8455" width="11.85546875" style="13" customWidth="1"/>
    <col min="8456" max="8456" width="15.140625" style="13" customWidth="1"/>
    <col min="8457" max="8457" width="9.140625" style="13"/>
    <col min="8458" max="8458" width="10.85546875" style="13" bestFit="1" customWidth="1"/>
    <col min="8459" max="8704" width="9.140625" style="13"/>
    <col min="8705" max="8705" width="3.5703125" style="13" customWidth="1"/>
    <col min="8706" max="8706" width="50" style="13" customWidth="1"/>
    <col min="8707" max="8707" width="9.7109375" style="13" customWidth="1"/>
    <col min="8708" max="8708" width="10" style="13" customWidth="1"/>
    <col min="8709" max="8709" width="11.7109375" style="13" customWidth="1"/>
    <col min="8710" max="8711" width="11.85546875" style="13" customWidth="1"/>
    <col min="8712" max="8712" width="15.140625" style="13" customWidth="1"/>
    <col min="8713" max="8713" width="9.140625" style="13"/>
    <col min="8714" max="8714" width="10.85546875" style="13" bestFit="1" customWidth="1"/>
    <col min="8715" max="8960" width="9.140625" style="13"/>
    <col min="8961" max="8961" width="3.5703125" style="13" customWidth="1"/>
    <col min="8962" max="8962" width="50" style="13" customWidth="1"/>
    <col min="8963" max="8963" width="9.7109375" style="13" customWidth="1"/>
    <col min="8964" max="8964" width="10" style="13" customWidth="1"/>
    <col min="8965" max="8965" width="11.7109375" style="13" customWidth="1"/>
    <col min="8966" max="8967" width="11.85546875" style="13" customWidth="1"/>
    <col min="8968" max="8968" width="15.140625" style="13" customWidth="1"/>
    <col min="8969" max="8969" width="9.140625" style="13"/>
    <col min="8970" max="8970" width="10.85546875" style="13" bestFit="1" customWidth="1"/>
    <col min="8971" max="9216" width="9.140625" style="13"/>
    <col min="9217" max="9217" width="3.5703125" style="13" customWidth="1"/>
    <col min="9218" max="9218" width="50" style="13" customWidth="1"/>
    <col min="9219" max="9219" width="9.7109375" style="13" customWidth="1"/>
    <col min="9220" max="9220" width="10" style="13" customWidth="1"/>
    <col min="9221" max="9221" width="11.7109375" style="13" customWidth="1"/>
    <col min="9222" max="9223" width="11.85546875" style="13" customWidth="1"/>
    <col min="9224" max="9224" width="15.140625" style="13" customWidth="1"/>
    <col min="9225" max="9225" width="9.140625" style="13"/>
    <col min="9226" max="9226" width="10.85546875" style="13" bestFit="1" customWidth="1"/>
    <col min="9227" max="9472" width="9.140625" style="13"/>
    <col min="9473" max="9473" width="3.5703125" style="13" customWidth="1"/>
    <col min="9474" max="9474" width="50" style="13" customWidth="1"/>
    <col min="9475" max="9475" width="9.7109375" style="13" customWidth="1"/>
    <col min="9476" max="9476" width="10" style="13" customWidth="1"/>
    <col min="9477" max="9477" width="11.7109375" style="13" customWidth="1"/>
    <col min="9478" max="9479" width="11.85546875" style="13" customWidth="1"/>
    <col min="9480" max="9480" width="15.140625" style="13" customWidth="1"/>
    <col min="9481" max="9481" width="9.140625" style="13"/>
    <col min="9482" max="9482" width="10.85546875" style="13" bestFit="1" customWidth="1"/>
    <col min="9483" max="9728" width="9.140625" style="13"/>
    <col min="9729" max="9729" width="3.5703125" style="13" customWidth="1"/>
    <col min="9730" max="9730" width="50" style="13" customWidth="1"/>
    <col min="9731" max="9731" width="9.7109375" style="13" customWidth="1"/>
    <col min="9732" max="9732" width="10" style="13" customWidth="1"/>
    <col min="9733" max="9733" width="11.7109375" style="13" customWidth="1"/>
    <col min="9734" max="9735" width="11.85546875" style="13" customWidth="1"/>
    <col min="9736" max="9736" width="15.140625" style="13" customWidth="1"/>
    <col min="9737" max="9737" width="9.140625" style="13"/>
    <col min="9738" max="9738" width="10.85546875" style="13" bestFit="1" customWidth="1"/>
    <col min="9739" max="9984" width="9.140625" style="13"/>
    <col min="9985" max="9985" width="3.5703125" style="13" customWidth="1"/>
    <col min="9986" max="9986" width="50" style="13" customWidth="1"/>
    <col min="9987" max="9987" width="9.7109375" style="13" customWidth="1"/>
    <col min="9988" max="9988" width="10" style="13" customWidth="1"/>
    <col min="9989" max="9989" width="11.7109375" style="13" customWidth="1"/>
    <col min="9990" max="9991" width="11.85546875" style="13" customWidth="1"/>
    <col min="9992" max="9992" width="15.140625" style="13" customWidth="1"/>
    <col min="9993" max="9993" width="9.140625" style="13"/>
    <col min="9994" max="9994" width="10.85546875" style="13" bestFit="1" customWidth="1"/>
    <col min="9995" max="10240" width="9.140625" style="13"/>
    <col min="10241" max="10241" width="3.5703125" style="13" customWidth="1"/>
    <col min="10242" max="10242" width="50" style="13" customWidth="1"/>
    <col min="10243" max="10243" width="9.7109375" style="13" customWidth="1"/>
    <col min="10244" max="10244" width="10" style="13" customWidth="1"/>
    <col min="10245" max="10245" width="11.7109375" style="13" customWidth="1"/>
    <col min="10246" max="10247" width="11.85546875" style="13" customWidth="1"/>
    <col min="10248" max="10248" width="15.140625" style="13" customWidth="1"/>
    <col min="10249" max="10249" width="9.140625" style="13"/>
    <col min="10250" max="10250" width="10.85546875" style="13" bestFit="1" customWidth="1"/>
    <col min="10251" max="10496" width="9.140625" style="13"/>
    <col min="10497" max="10497" width="3.5703125" style="13" customWidth="1"/>
    <col min="10498" max="10498" width="50" style="13" customWidth="1"/>
    <col min="10499" max="10499" width="9.7109375" style="13" customWidth="1"/>
    <col min="10500" max="10500" width="10" style="13" customWidth="1"/>
    <col min="10501" max="10501" width="11.7109375" style="13" customWidth="1"/>
    <col min="10502" max="10503" width="11.85546875" style="13" customWidth="1"/>
    <col min="10504" max="10504" width="15.140625" style="13" customWidth="1"/>
    <col min="10505" max="10505" width="9.140625" style="13"/>
    <col min="10506" max="10506" width="10.85546875" style="13" bestFit="1" customWidth="1"/>
    <col min="10507" max="10752" width="9.140625" style="13"/>
    <col min="10753" max="10753" width="3.5703125" style="13" customWidth="1"/>
    <col min="10754" max="10754" width="50" style="13" customWidth="1"/>
    <col min="10755" max="10755" width="9.7109375" style="13" customWidth="1"/>
    <col min="10756" max="10756" width="10" style="13" customWidth="1"/>
    <col min="10757" max="10757" width="11.7109375" style="13" customWidth="1"/>
    <col min="10758" max="10759" width="11.85546875" style="13" customWidth="1"/>
    <col min="10760" max="10760" width="15.140625" style="13" customWidth="1"/>
    <col min="10761" max="10761" width="9.140625" style="13"/>
    <col min="10762" max="10762" width="10.85546875" style="13" bestFit="1" customWidth="1"/>
    <col min="10763" max="11008" width="9.140625" style="13"/>
    <col min="11009" max="11009" width="3.5703125" style="13" customWidth="1"/>
    <col min="11010" max="11010" width="50" style="13" customWidth="1"/>
    <col min="11011" max="11011" width="9.7109375" style="13" customWidth="1"/>
    <col min="11012" max="11012" width="10" style="13" customWidth="1"/>
    <col min="11013" max="11013" width="11.7109375" style="13" customWidth="1"/>
    <col min="11014" max="11015" width="11.85546875" style="13" customWidth="1"/>
    <col min="11016" max="11016" width="15.140625" style="13" customWidth="1"/>
    <col min="11017" max="11017" width="9.140625" style="13"/>
    <col min="11018" max="11018" width="10.85546875" style="13" bestFit="1" customWidth="1"/>
    <col min="11019" max="11264" width="9.140625" style="13"/>
    <col min="11265" max="11265" width="3.5703125" style="13" customWidth="1"/>
    <col min="11266" max="11266" width="50" style="13" customWidth="1"/>
    <col min="11267" max="11267" width="9.7109375" style="13" customWidth="1"/>
    <col min="11268" max="11268" width="10" style="13" customWidth="1"/>
    <col min="11269" max="11269" width="11.7109375" style="13" customWidth="1"/>
    <col min="11270" max="11271" width="11.85546875" style="13" customWidth="1"/>
    <col min="11272" max="11272" width="15.140625" style="13" customWidth="1"/>
    <col min="11273" max="11273" width="9.140625" style="13"/>
    <col min="11274" max="11274" width="10.85546875" style="13" bestFit="1" customWidth="1"/>
    <col min="11275" max="11520" width="9.140625" style="13"/>
    <col min="11521" max="11521" width="3.5703125" style="13" customWidth="1"/>
    <col min="11522" max="11522" width="50" style="13" customWidth="1"/>
    <col min="11523" max="11523" width="9.7109375" style="13" customWidth="1"/>
    <col min="11524" max="11524" width="10" style="13" customWidth="1"/>
    <col min="11525" max="11525" width="11.7109375" style="13" customWidth="1"/>
    <col min="11526" max="11527" width="11.85546875" style="13" customWidth="1"/>
    <col min="11528" max="11528" width="15.140625" style="13" customWidth="1"/>
    <col min="11529" max="11529" width="9.140625" style="13"/>
    <col min="11530" max="11530" width="10.85546875" style="13" bestFit="1" customWidth="1"/>
    <col min="11531" max="11776" width="9.140625" style="13"/>
    <col min="11777" max="11777" width="3.5703125" style="13" customWidth="1"/>
    <col min="11778" max="11778" width="50" style="13" customWidth="1"/>
    <col min="11779" max="11779" width="9.7109375" style="13" customWidth="1"/>
    <col min="11780" max="11780" width="10" style="13" customWidth="1"/>
    <col min="11781" max="11781" width="11.7109375" style="13" customWidth="1"/>
    <col min="11782" max="11783" width="11.85546875" style="13" customWidth="1"/>
    <col min="11784" max="11784" width="15.140625" style="13" customWidth="1"/>
    <col min="11785" max="11785" width="9.140625" style="13"/>
    <col min="11786" max="11786" width="10.85546875" style="13" bestFit="1" customWidth="1"/>
    <col min="11787" max="12032" width="9.140625" style="13"/>
    <col min="12033" max="12033" width="3.5703125" style="13" customWidth="1"/>
    <col min="12034" max="12034" width="50" style="13" customWidth="1"/>
    <col min="12035" max="12035" width="9.7109375" style="13" customWidth="1"/>
    <col min="12036" max="12036" width="10" style="13" customWidth="1"/>
    <col min="12037" max="12037" width="11.7109375" style="13" customWidth="1"/>
    <col min="12038" max="12039" width="11.85546875" style="13" customWidth="1"/>
    <col min="12040" max="12040" width="15.140625" style="13" customWidth="1"/>
    <col min="12041" max="12041" width="9.140625" style="13"/>
    <col min="12042" max="12042" width="10.85546875" style="13" bestFit="1" customWidth="1"/>
    <col min="12043" max="12288" width="9.140625" style="13"/>
    <col min="12289" max="12289" width="3.5703125" style="13" customWidth="1"/>
    <col min="12290" max="12290" width="50" style="13" customWidth="1"/>
    <col min="12291" max="12291" width="9.7109375" style="13" customWidth="1"/>
    <col min="12292" max="12292" width="10" style="13" customWidth="1"/>
    <col min="12293" max="12293" width="11.7109375" style="13" customWidth="1"/>
    <col min="12294" max="12295" width="11.85546875" style="13" customWidth="1"/>
    <col min="12296" max="12296" width="15.140625" style="13" customWidth="1"/>
    <col min="12297" max="12297" width="9.140625" style="13"/>
    <col min="12298" max="12298" width="10.85546875" style="13" bestFit="1" customWidth="1"/>
    <col min="12299" max="12544" width="9.140625" style="13"/>
    <col min="12545" max="12545" width="3.5703125" style="13" customWidth="1"/>
    <col min="12546" max="12546" width="50" style="13" customWidth="1"/>
    <col min="12547" max="12547" width="9.7109375" style="13" customWidth="1"/>
    <col min="12548" max="12548" width="10" style="13" customWidth="1"/>
    <col min="12549" max="12549" width="11.7109375" style="13" customWidth="1"/>
    <col min="12550" max="12551" width="11.85546875" style="13" customWidth="1"/>
    <col min="12552" max="12552" width="15.140625" style="13" customWidth="1"/>
    <col min="12553" max="12553" width="9.140625" style="13"/>
    <col min="12554" max="12554" width="10.85546875" style="13" bestFit="1" customWidth="1"/>
    <col min="12555" max="12800" width="9.140625" style="13"/>
    <col min="12801" max="12801" width="3.5703125" style="13" customWidth="1"/>
    <col min="12802" max="12802" width="50" style="13" customWidth="1"/>
    <col min="12803" max="12803" width="9.7109375" style="13" customWidth="1"/>
    <col min="12804" max="12804" width="10" style="13" customWidth="1"/>
    <col min="12805" max="12805" width="11.7109375" style="13" customWidth="1"/>
    <col min="12806" max="12807" width="11.85546875" style="13" customWidth="1"/>
    <col min="12808" max="12808" width="15.140625" style="13" customWidth="1"/>
    <col min="12809" max="12809" width="9.140625" style="13"/>
    <col min="12810" max="12810" width="10.85546875" style="13" bestFit="1" customWidth="1"/>
    <col min="12811" max="13056" width="9.140625" style="13"/>
    <col min="13057" max="13057" width="3.5703125" style="13" customWidth="1"/>
    <col min="13058" max="13058" width="50" style="13" customWidth="1"/>
    <col min="13059" max="13059" width="9.7109375" style="13" customWidth="1"/>
    <col min="13060" max="13060" width="10" style="13" customWidth="1"/>
    <col min="13061" max="13061" width="11.7109375" style="13" customWidth="1"/>
    <col min="13062" max="13063" width="11.85546875" style="13" customWidth="1"/>
    <col min="13064" max="13064" width="15.140625" style="13" customWidth="1"/>
    <col min="13065" max="13065" width="9.140625" style="13"/>
    <col min="13066" max="13066" width="10.85546875" style="13" bestFit="1" customWidth="1"/>
    <col min="13067" max="13312" width="9.140625" style="13"/>
    <col min="13313" max="13313" width="3.5703125" style="13" customWidth="1"/>
    <col min="13314" max="13314" width="50" style="13" customWidth="1"/>
    <col min="13315" max="13315" width="9.7109375" style="13" customWidth="1"/>
    <col min="13316" max="13316" width="10" style="13" customWidth="1"/>
    <col min="13317" max="13317" width="11.7109375" style="13" customWidth="1"/>
    <col min="13318" max="13319" width="11.85546875" style="13" customWidth="1"/>
    <col min="13320" max="13320" width="15.140625" style="13" customWidth="1"/>
    <col min="13321" max="13321" width="9.140625" style="13"/>
    <col min="13322" max="13322" width="10.85546875" style="13" bestFit="1" customWidth="1"/>
    <col min="13323" max="13568" width="9.140625" style="13"/>
    <col min="13569" max="13569" width="3.5703125" style="13" customWidth="1"/>
    <col min="13570" max="13570" width="50" style="13" customWidth="1"/>
    <col min="13571" max="13571" width="9.7109375" style="13" customWidth="1"/>
    <col min="13572" max="13572" width="10" style="13" customWidth="1"/>
    <col min="13573" max="13573" width="11.7109375" style="13" customWidth="1"/>
    <col min="13574" max="13575" width="11.85546875" style="13" customWidth="1"/>
    <col min="13576" max="13576" width="15.140625" style="13" customWidth="1"/>
    <col min="13577" max="13577" width="9.140625" style="13"/>
    <col min="13578" max="13578" width="10.85546875" style="13" bestFit="1" customWidth="1"/>
    <col min="13579" max="13824" width="9.140625" style="13"/>
    <col min="13825" max="13825" width="3.5703125" style="13" customWidth="1"/>
    <col min="13826" max="13826" width="50" style="13" customWidth="1"/>
    <col min="13827" max="13827" width="9.7109375" style="13" customWidth="1"/>
    <col min="13828" max="13828" width="10" style="13" customWidth="1"/>
    <col min="13829" max="13829" width="11.7109375" style="13" customWidth="1"/>
    <col min="13830" max="13831" width="11.85546875" style="13" customWidth="1"/>
    <col min="13832" max="13832" width="15.140625" style="13" customWidth="1"/>
    <col min="13833" max="13833" width="9.140625" style="13"/>
    <col min="13834" max="13834" width="10.85546875" style="13" bestFit="1" customWidth="1"/>
    <col min="13835" max="14080" width="9.140625" style="13"/>
    <col min="14081" max="14081" width="3.5703125" style="13" customWidth="1"/>
    <col min="14082" max="14082" width="50" style="13" customWidth="1"/>
    <col min="14083" max="14083" width="9.7109375" style="13" customWidth="1"/>
    <col min="14084" max="14084" width="10" style="13" customWidth="1"/>
    <col min="14085" max="14085" width="11.7109375" style="13" customWidth="1"/>
    <col min="14086" max="14087" width="11.85546875" style="13" customWidth="1"/>
    <col min="14088" max="14088" width="15.140625" style="13" customWidth="1"/>
    <col min="14089" max="14089" width="9.140625" style="13"/>
    <col min="14090" max="14090" width="10.85546875" style="13" bestFit="1" customWidth="1"/>
    <col min="14091" max="14336" width="9.140625" style="13"/>
    <col min="14337" max="14337" width="3.5703125" style="13" customWidth="1"/>
    <col min="14338" max="14338" width="50" style="13" customWidth="1"/>
    <col min="14339" max="14339" width="9.7109375" style="13" customWidth="1"/>
    <col min="14340" max="14340" width="10" style="13" customWidth="1"/>
    <col min="14341" max="14341" width="11.7109375" style="13" customWidth="1"/>
    <col min="14342" max="14343" width="11.85546875" style="13" customWidth="1"/>
    <col min="14344" max="14344" width="15.140625" style="13" customWidth="1"/>
    <col min="14345" max="14345" width="9.140625" style="13"/>
    <col min="14346" max="14346" width="10.85546875" style="13" bestFit="1" customWidth="1"/>
    <col min="14347" max="14592" width="9.140625" style="13"/>
    <col min="14593" max="14593" width="3.5703125" style="13" customWidth="1"/>
    <col min="14594" max="14594" width="50" style="13" customWidth="1"/>
    <col min="14595" max="14595" width="9.7109375" style="13" customWidth="1"/>
    <col min="14596" max="14596" width="10" style="13" customWidth="1"/>
    <col min="14597" max="14597" width="11.7109375" style="13" customWidth="1"/>
    <col min="14598" max="14599" width="11.85546875" style="13" customWidth="1"/>
    <col min="14600" max="14600" width="15.140625" style="13" customWidth="1"/>
    <col min="14601" max="14601" width="9.140625" style="13"/>
    <col min="14602" max="14602" width="10.85546875" style="13" bestFit="1" customWidth="1"/>
    <col min="14603" max="14848" width="9.140625" style="13"/>
    <col min="14849" max="14849" width="3.5703125" style="13" customWidth="1"/>
    <col min="14850" max="14850" width="50" style="13" customWidth="1"/>
    <col min="14851" max="14851" width="9.7109375" style="13" customWidth="1"/>
    <col min="14852" max="14852" width="10" style="13" customWidth="1"/>
    <col min="14853" max="14853" width="11.7109375" style="13" customWidth="1"/>
    <col min="14854" max="14855" width="11.85546875" style="13" customWidth="1"/>
    <col min="14856" max="14856" width="15.140625" style="13" customWidth="1"/>
    <col min="14857" max="14857" width="9.140625" style="13"/>
    <col min="14858" max="14858" width="10.85546875" style="13" bestFit="1" customWidth="1"/>
    <col min="14859" max="15104" width="9.140625" style="13"/>
    <col min="15105" max="15105" width="3.5703125" style="13" customWidth="1"/>
    <col min="15106" max="15106" width="50" style="13" customWidth="1"/>
    <col min="15107" max="15107" width="9.7109375" style="13" customWidth="1"/>
    <col min="15108" max="15108" width="10" style="13" customWidth="1"/>
    <col min="15109" max="15109" width="11.7109375" style="13" customWidth="1"/>
    <col min="15110" max="15111" width="11.85546875" style="13" customWidth="1"/>
    <col min="15112" max="15112" width="15.140625" style="13" customWidth="1"/>
    <col min="15113" max="15113" width="9.140625" style="13"/>
    <col min="15114" max="15114" width="10.85546875" style="13" bestFit="1" customWidth="1"/>
    <col min="15115" max="15360" width="9.140625" style="13"/>
    <col min="15361" max="15361" width="3.5703125" style="13" customWidth="1"/>
    <col min="15362" max="15362" width="50" style="13" customWidth="1"/>
    <col min="15363" max="15363" width="9.7109375" style="13" customWidth="1"/>
    <col min="15364" max="15364" width="10" style="13" customWidth="1"/>
    <col min="15365" max="15365" width="11.7109375" style="13" customWidth="1"/>
    <col min="15366" max="15367" width="11.85546875" style="13" customWidth="1"/>
    <col min="15368" max="15368" width="15.140625" style="13" customWidth="1"/>
    <col min="15369" max="15369" width="9.140625" style="13"/>
    <col min="15370" max="15370" width="10.85546875" style="13" bestFit="1" customWidth="1"/>
    <col min="15371" max="15616" width="9.140625" style="13"/>
    <col min="15617" max="15617" width="3.5703125" style="13" customWidth="1"/>
    <col min="15618" max="15618" width="50" style="13" customWidth="1"/>
    <col min="15619" max="15619" width="9.7109375" style="13" customWidth="1"/>
    <col min="15620" max="15620" width="10" style="13" customWidth="1"/>
    <col min="15621" max="15621" width="11.7109375" style="13" customWidth="1"/>
    <col min="15622" max="15623" width="11.85546875" style="13" customWidth="1"/>
    <col min="15624" max="15624" width="15.140625" style="13" customWidth="1"/>
    <col min="15625" max="15625" width="9.140625" style="13"/>
    <col min="15626" max="15626" width="10.85546875" style="13" bestFit="1" customWidth="1"/>
    <col min="15627" max="15872" width="9.140625" style="13"/>
    <col min="15873" max="15873" width="3.5703125" style="13" customWidth="1"/>
    <col min="15874" max="15874" width="50" style="13" customWidth="1"/>
    <col min="15875" max="15875" width="9.7109375" style="13" customWidth="1"/>
    <col min="15876" max="15876" width="10" style="13" customWidth="1"/>
    <col min="15877" max="15877" width="11.7109375" style="13" customWidth="1"/>
    <col min="15878" max="15879" width="11.85546875" style="13" customWidth="1"/>
    <col min="15880" max="15880" width="15.140625" style="13" customWidth="1"/>
    <col min="15881" max="15881" width="9.140625" style="13"/>
    <col min="15882" max="15882" width="10.85546875" style="13" bestFit="1" customWidth="1"/>
    <col min="15883" max="16128" width="9.140625" style="13"/>
    <col min="16129" max="16129" width="3.5703125" style="13" customWidth="1"/>
    <col min="16130" max="16130" width="50" style="13" customWidth="1"/>
    <col min="16131" max="16131" width="9.7109375" style="13" customWidth="1"/>
    <col min="16132" max="16132" width="10" style="13" customWidth="1"/>
    <col min="16133" max="16133" width="11.7109375" style="13" customWidth="1"/>
    <col min="16134" max="16135" width="11.85546875" style="13" customWidth="1"/>
    <col min="16136" max="16136" width="15.140625" style="13" customWidth="1"/>
    <col min="16137" max="16137" width="9.140625" style="13"/>
    <col min="16138" max="16138" width="10.85546875" style="13" bestFit="1" customWidth="1"/>
    <col min="16139" max="16384" width="9.140625" style="13"/>
  </cols>
  <sheetData>
    <row r="1" spans="1:12" ht="9.75" customHeight="1">
      <c r="A1" s="9"/>
      <c r="B1" s="10"/>
      <c r="C1" s="10"/>
      <c r="D1" s="10"/>
      <c r="E1" s="10"/>
      <c r="F1" s="10"/>
      <c r="G1" s="10"/>
      <c r="H1" s="11"/>
    </row>
    <row r="2" spans="1:12" ht="15" customHeight="1">
      <c r="A2" s="552" t="s">
        <v>617</v>
      </c>
      <c r="B2" s="552"/>
      <c r="C2" s="552"/>
      <c r="D2" s="552"/>
      <c r="E2" s="552"/>
      <c r="F2" s="552"/>
      <c r="G2" s="552"/>
      <c r="H2" s="552"/>
    </row>
    <row r="3" spans="1:12">
      <c r="A3" s="9"/>
      <c r="B3" s="10"/>
      <c r="C3" s="10"/>
      <c r="D3" s="14"/>
      <c r="E3" s="14"/>
      <c r="F3" s="10"/>
      <c r="G3" s="10"/>
      <c r="H3" s="11"/>
    </row>
    <row r="4" spans="1:12" ht="12.75" customHeight="1">
      <c r="A4" s="554" t="s">
        <v>107</v>
      </c>
      <c r="B4" s="554"/>
      <c r="C4" s="554"/>
      <c r="D4" s="554"/>
      <c r="E4" s="554"/>
      <c r="F4" s="554"/>
      <c r="G4" s="554"/>
      <c r="H4" s="554"/>
    </row>
    <row r="5" spans="1:12" ht="12.75" customHeight="1">
      <c r="A5" s="554" t="s">
        <v>496</v>
      </c>
      <c r="B5" s="554"/>
      <c r="C5" s="554"/>
      <c r="D5" s="554"/>
      <c r="E5" s="554"/>
      <c r="F5" s="554"/>
      <c r="G5" s="554"/>
      <c r="H5" s="554"/>
    </row>
    <row r="6" spans="1:12" ht="101.25" customHeight="1">
      <c r="A6" s="555" t="s">
        <v>82</v>
      </c>
      <c r="B6" s="555"/>
      <c r="C6" s="555"/>
      <c r="D6" s="555"/>
      <c r="E6" s="555"/>
      <c r="F6" s="555"/>
      <c r="G6" s="555"/>
      <c r="H6" s="555"/>
    </row>
    <row r="7" spans="1:12">
      <c r="A7" s="9"/>
      <c r="B7" s="10"/>
      <c r="C7" s="10"/>
      <c r="D7" s="15"/>
      <c r="E7" s="14"/>
      <c r="F7" s="10"/>
      <c r="G7" s="10"/>
      <c r="H7" s="11"/>
    </row>
    <row r="8" spans="1:12">
      <c r="A8" s="551" t="s">
        <v>110</v>
      </c>
      <c r="B8" s="551"/>
      <c r="C8" s="551"/>
      <c r="D8" s="551"/>
      <c r="E8" s="551"/>
      <c r="F8" s="551"/>
      <c r="G8" s="551"/>
      <c r="H8" s="551"/>
    </row>
    <row r="9" spans="1:12">
      <c r="A9" s="16"/>
      <c r="B9" s="16"/>
      <c r="C9" s="16"/>
      <c r="D9" s="16"/>
      <c r="E9" s="16"/>
      <c r="F9" s="16"/>
      <c r="G9" s="16"/>
      <c r="H9" s="17"/>
    </row>
    <row r="10" spans="1:12" ht="45" customHeight="1">
      <c r="A10" s="18" t="s">
        <v>111</v>
      </c>
      <c r="B10" s="19" t="s">
        <v>112</v>
      </c>
      <c r="C10" s="20" t="s">
        <v>113</v>
      </c>
      <c r="D10" s="20" t="s">
        <v>114</v>
      </c>
      <c r="E10" s="20" t="s">
        <v>115</v>
      </c>
      <c r="F10" s="20" t="s">
        <v>116</v>
      </c>
      <c r="G10" s="20" t="s">
        <v>117</v>
      </c>
      <c r="H10" s="21" t="s">
        <v>118</v>
      </c>
    </row>
    <row r="11" spans="1:12">
      <c r="A11" s="22">
        <v>1</v>
      </c>
      <c r="B11" s="22">
        <v>2</v>
      </c>
      <c r="C11" s="22">
        <v>3</v>
      </c>
      <c r="D11" s="23">
        <v>4</v>
      </c>
      <c r="E11" s="22">
        <v>5</v>
      </c>
      <c r="F11" s="22">
        <v>6</v>
      </c>
      <c r="G11" s="22">
        <v>7</v>
      </c>
      <c r="H11" s="24">
        <v>8</v>
      </c>
    </row>
    <row r="12" spans="1:12" ht="21" customHeight="1">
      <c r="A12" s="550">
        <v>1</v>
      </c>
      <c r="B12" s="32" t="s">
        <v>121</v>
      </c>
      <c r="C12" s="20">
        <v>111</v>
      </c>
      <c r="D12" s="19">
        <v>211020</v>
      </c>
      <c r="E12" s="19" t="s">
        <v>120</v>
      </c>
      <c r="F12" s="21">
        <f>H12/G12</f>
        <v>62870.916666666664</v>
      </c>
      <c r="G12" s="33">
        <v>12</v>
      </c>
      <c r="H12" s="28">
        <v>754451</v>
      </c>
    </row>
    <row r="13" spans="1:12">
      <c r="A13" s="550"/>
      <c r="B13" s="34" t="s">
        <v>122</v>
      </c>
      <c r="C13" s="34"/>
      <c r="D13" s="35"/>
      <c r="E13" s="35"/>
      <c r="F13" s="36"/>
      <c r="G13" s="37"/>
      <c r="H13" s="38">
        <f>H12</f>
        <v>754451</v>
      </c>
      <c r="J13" s="39"/>
      <c r="L13" s="40"/>
    </row>
    <row r="14" spans="1:12">
      <c r="A14" s="9"/>
      <c r="B14" s="10"/>
      <c r="C14" s="10"/>
      <c r="D14" s="15"/>
      <c r="E14" s="14"/>
      <c r="F14" s="10"/>
      <c r="G14" s="10"/>
      <c r="H14" s="11"/>
    </row>
    <row r="15" spans="1:12">
      <c r="A15" s="551" t="s">
        <v>123</v>
      </c>
      <c r="B15" s="551"/>
      <c r="C15" s="551"/>
      <c r="D15" s="551"/>
      <c r="E15" s="551"/>
      <c r="F15" s="551"/>
      <c r="G15" s="551"/>
      <c r="H15" s="551"/>
      <c r="K15" s="13"/>
    </row>
    <row r="16" spans="1:12">
      <c r="A16" s="16"/>
      <c r="B16" s="16"/>
      <c r="C16" s="16"/>
      <c r="D16" s="16"/>
      <c r="E16" s="16"/>
      <c r="F16" s="16"/>
      <c r="G16" s="16"/>
      <c r="H16" s="17"/>
      <c r="K16" s="13"/>
    </row>
    <row r="17" spans="1:11" ht="42.75" customHeight="1">
      <c r="A17" s="18" t="s">
        <v>124</v>
      </c>
      <c r="B17" s="19" t="s">
        <v>112</v>
      </c>
      <c r="C17" s="20" t="s">
        <v>113</v>
      </c>
      <c r="D17" s="20" t="s">
        <v>114</v>
      </c>
      <c r="E17" s="20" t="s">
        <v>115</v>
      </c>
      <c r="F17" s="20" t="s">
        <v>117</v>
      </c>
      <c r="G17" s="20" t="s">
        <v>125</v>
      </c>
      <c r="H17" s="21" t="s">
        <v>126</v>
      </c>
      <c r="K17" s="13"/>
    </row>
    <row r="18" spans="1:11">
      <c r="A18" s="22">
        <v>1</v>
      </c>
      <c r="B18" s="22">
        <v>2</v>
      </c>
      <c r="C18" s="22">
        <v>3</v>
      </c>
      <c r="D18" s="22">
        <v>4</v>
      </c>
      <c r="E18" s="22">
        <v>5</v>
      </c>
      <c r="F18" s="22">
        <v>6</v>
      </c>
      <c r="G18" s="22">
        <v>7</v>
      </c>
      <c r="H18" s="24">
        <v>8</v>
      </c>
      <c r="K18" s="13"/>
    </row>
    <row r="19" spans="1:11">
      <c r="A19" s="41" t="s">
        <v>127</v>
      </c>
      <c r="B19" s="42" t="s">
        <v>128</v>
      </c>
      <c r="C19" s="18">
        <v>119</v>
      </c>
      <c r="D19" s="43">
        <v>213000</v>
      </c>
      <c r="E19" s="19" t="s">
        <v>129</v>
      </c>
      <c r="F19" s="44">
        <v>12</v>
      </c>
      <c r="G19" s="45">
        <f>H19/F19</f>
        <v>18986.916666666668</v>
      </c>
      <c r="H19" s="28">
        <v>227843</v>
      </c>
    </row>
    <row r="20" spans="1:11">
      <c r="A20" s="35"/>
      <c r="B20" s="34" t="s">
        <v>122</v>
      </c>
      <c r="C20" s="34"/>
      <c r="D20" s="35"/>
      <c r="E20" s="46"/>
      <c r="F20" s="47"/>
      <c r="G20" s="47"/>
      <c r="H20" s="38">
        <f>H19</f>
        <v>227843</v>
      </c>
      <c r="J20" s="39"/>
      <c r="K20" s="39"/>
    </row>
    <row r="21" spans="1:11" ht="14.25" customHeight="1">
      <c r="A21" s="9"/>
      <c r="B21" s="10"/>
      <c r="C21" s="10"/>
      <c r="D21" s="10"/>
      <c r="E21" s="10"/>
      <c r="F21" s="10"/>
      <c r="G21" s="10"/>
      <c r="H21" s="11"/>
    </row>
    <row r="22" spans="1:11" ht="14.25" customHeight="1">
      <c r="A22" s="552" t="s">
        <v>155</v>
      </c>
      <c r="B22" s="552"/>
      <c r="C22" s="552"/>
      <c r="D22" s="552"/>
      <c r="E22" s="552"/>
      <c r="F22" s="552"/>
      <c r="G22" s="552"/>
      <c r="H22" s="552"/>
    </row>
    <row r="23" spans="1:11" ht="14.25" customHeight="1">
      <c r="A23" s="14"/>
      <c r="B23" s="10"/>
      <c r="C23" s="10"/>
      <c r="D23" s="93"/>
      <c r="E23" s="10"/>
      <c r="F23" s="94"/>
      <c r="G23" s="94"/>
      <c r="H23" s="66"/>
    </row>
    <row r="24" spans="1:11" ht="50.25" customHeight="1">
      <c r="A24" s="20" t="s">
        <v>124</v>
      </c>
      <c r="B24" s="20" t="s">
        <v>112</v>
      </c>
      <c r="C24" s="20" t="s">
        <v>113</v>
      </c>
      <c r="D24" s="20" t="s">
        <v>114</v>
      </c>
      <c r="E24" s="20" t="s">
        <v>156</v>
      </c>
      <c r="F24" s="20" t="s">
        <v>157</v>
      </c>
      <c r="G24" s="20" t="s">
        <v>158</v>
      </c>
      <c r="H24" s="21" t="s">
        <v>118</v>
      </c>
    </row>
    <row r="25" spans="1:11" ht="14.25" customHeight="1">
      <c r="A25" s="19">
        <v>1</v>
      </c>
      <c r="B25" s="19">
        <v>2</v>
      </c>
      <c r="C25" s="19"/>
      <c r="D25" s="19">
        <v>3</v>
      </c>
      <c r="E25" s="19">
        <v>4</v>
      </c>
      <c r="F25" s="19">
        <v>5</v>
      </c>
      <c r="G25" s="19">
        <v>6</v>
      </c>
      <c r="H25" s="44">
        <v>7</v>
      </c>
    </row>
    <row r="26" spans="1:11" ht="14.25" customHeight="1">
      <c r="A26" s="49">
        <v>1</v>
      </c>
      <c r="B26" s="98" t="s">
        <v>159</v>
      </c>
      <c r="C26" s="99" t="s">
        <v>60</v>
      </c>
      <c r="D26" s="19">
        <v>266000</v>
      </c>
      <c r="E26" s="19">
        <v>10</v>
      </c>
      <c r="F26" s="33">
        <v>3</v>
      </c>
      <c r="G26" s="100">
        <f>H26/E26</f>
        <v>1000</v>
      </c>
      <c r="H26" s="54">
        <v>10000</v>
      </c>
    </row>
    <row r="27" spans="1:11" ht="14.25" customHeight="1">
      <c r="A27" s="84"/>
      <c r="B27" s="101" t="s">
        <v>122</v>
      </c>
      <c r="C27" s="61"/>
      <c r="D27" s="86"/>
      <c r="E27" s="61"/>
      <c r="F27" s="87"/>
      <c r="G27" s="87"/>
      <c r="H27" s="208">
        <f>H26</f>
        <v>10000</v>
      </c>
    </row>
    <row r="28" spans="1:11" ht="14.25" customHeight="1">
      <c r="A28" s="9"/>
      <c r="B28" s="10"/>
      <c r="C28" s="10"/>
      <c r="D28" s="10"/>
      <c r="E28" s="10"/>
      <c r="F28" s="10"/>
      <c r="G28" s="10"/>
      <c r="H28" s="11"/>
    </row>
    <row r="29" spans="1:11" s="68" customFormat="1">
      <c r="A29" s="14"/>
      <c r="B29" s="155"/>
      <c r="C29" s="155"/>
      <c r="D29" s="93"/>
      <c r="E29" s="10"/>
      <c r="F29" s="94"/>
      <c r="G29" s="94"/>
      <c r="H29" s="66"/>
      <c r="I29" s="67"/>
      <c r="J29" s="67"/>
      <c r="K29" s="67"/>
    </row>
    <row r="30" spans="1:11">
      <c r="A30" s="9"/>
      <c r="I30" s="112"/>
      <c r="J30" s="13"/>
      <c r="K30" s="13"/>
    </row>
    <row r="31" spans="1:11">
      <c r="A31" s="134" t="s">
        <v>227</v>
      </c>
      <c r="B31" s="103"/>
      <c r="C31" s="103"/>
      <c r="D31" s="103"/>
      <c r="E31" s="103"/>
      <c r="F31" s="135"/>
      <c r="G31" s="135"/>
      <c r="H31" s="311">
        <f>H13+H20+H27</f>
        <v>992294</v>
      </c>
      <c r="I31" s="13"/>
      <c r="J31" s="13"/>
      <c r="K31" s="13"/>
    </row>
    <row r="32" spans="1:11">
      <c r="A32" s="103"/>
      <c r="B32" s="103"/>
      <c r="C32" s="103"/>
      <c r="D32" s="103"/>
      <c r="E32" s="103"/>
      <c r="F32" s="135"/>
      <c r="G32" s="135"/>
      <c r="H32" s="167"/>
      <c r="I32" s="13"/>
      <c r="J32" s="13"/>
      <c r="K32" s="13"/>
    </row>
  </sheetData>
  <mergeCells count="8">
    <mergeCell ref="A15:H15"/>
    <mergeCell ref="A22:H22"/>
    <mergeCell ref="A2:H2"/>
    <mergeCell ref="A4:H4"/>
    <mergeCell ref="A5:H5"/>
    <mergeCell ref="A6:H6"/>
    <mergeCell ref="A8:H8"/>
    <mergeCell ref="A12:A13"/>
  </mergeCells>
  <pageMargins left="0.7" right="0.7" top="0.75" bottom="0.75" header="0.3" footer="0.3"/>
  <pageSetup paperSize="9"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S189"/>
  <sheetViews>
    <sheetView view="pageBreakPreview" topLeftCell="A15" zoomScaleNormal="100" zoomScaleSheetLayoutView="100" workbookViewId="0">
      <selection activeCell="L188" sqref="L188"/>
    </sheetView>
  </sheetViews>
  <sheetFormatPr defaultRowHeight="12.75"/>
  <cols>
    <col min="1" max="1" width="3.5703125" style="13" customWidth="1"/>
    <col min="2" max="2" width="50" style="13" customWidth="1"/>
    <col min="3" max="3" width="9.7109375" style="13" customWidth="1"/>
    <col min="4" max="4" width="10" style="13" customWidth="1"/>
    <col min="5" max="5" width="11.7109375" style="13" customWidth="1"/>
    <col min="6" max="7" width="11.85546875" style="137" customWidth="1"/>
    <col min="8" max="8" width="15.140625" style="138" customWidth="1"/>
    <col min="9" max="9" width="9.140625" style="12"/>
    <col min="10" max="10" width="11.42578125" style="12" customWidth="1"/>
    <col min="11" max="11" width="10.28515625" style="372" bestFit="1" customWidth="1"/>
    <col min="12" max="256" width="9.140625" style="13"/>
    <col min="257" max="257" width="3.5703125" style="13" customWidth="1"/>
    <col min="258" max="258" width="50" style="13" customWidth="1"/>
    <col min="259" max="259" width="9.7109375" style="13" customWidth="1"/>
    <col min="260" max="260" width="10" style="13" customWidth="1"/>
    <col min="261" max="261" width="11.7109375" style="13" customWidth="1"/>
    <col min="262" max="263" width="11.85546875" style="13" customWidth="1"/>
    <col min="264" max="264" width="15.140625" style="13" customWidth="1"/>
    <col min="265" max="265" width="9.140625" style="13"/>
    <col min="266" max="266" width="10.85546875" style="13" bestFit="1" customWidth="1"/>
    <col min="267" max="512" width="9.140625" style="13"/>
    <col min="513" max="513" width="3.5703125" style="13" customWidth="1"/>
    <col min="514" max="514" width="50" style="13" customWidth="1"/>
    <col min="515" max="515" width="9.7109375" style="13" customWidth="1"/>
    <col min="516" max="516" width="10" style="13" customWidth="1"/>
    <col min="517" max="517" width="11.7109375" style="13" customWidth="1"/>
    <col min="518" max="519" width="11.85546875" style="13" customWidth="1"/>
    <col min="520" max="520" width="15.140625" style="13" customWidth="1"/>
    <col min="521" max="521" width="9.140625" style="13"/>
    <col min="522" max="522" width="10.85546875" style="13" bestFit="1" customWidth="1"/>
    <col min="523" max="768" width="9.140625" style="13"/>
    <col min="769" max="769" width="3.5703125" style="13" customWidth="1"/>
    <col min="770" max="770" width="50" style="13" customWidth="1"/>
    <col min="771" max="771" width="9.7109375" style="13" customWidth="1"/>
    <col min="772" max="772" width="10" style="13" customWidth="1"/>
    <col min="773" max="773" width="11.7109375" style="13" customWidth="1"/>
    <col min="774" max="775" width="11.85546875" style="13" customWidth="1"/>
    <col min="776" max="776" width="15.140625" style="13" customWidth="1"/>
    <col min="777" max="777" width="9.140625" style="13"/>
    <col min="778" max="778" width="10.85546875" style="13" bestFit="1" customWidth="1"/>
    <col min="779" max="1024" width="9.140625" style="13"/>
    <col min="1025" max="1025" width="3.5703125" style="13" customWidth="1"/>
    <col min="1026" max="1026" width="50" style="13" customWidth="1"/>
    <col min="1027" max="1027" width="9.7109375" style="13" customWidth="1"/>
    <col min="1028" max="1028" width="10" style="13" customWidth="1"/>
    <col min="1029" max="1029" width="11.7109375" style="13" customWidth="1"/>
    <col min="1030" max="1031" width="11.85546875" style="13" customWidth="1"/>
    <col min="1032" max="1032" width="15.140625" style="13" customWidth="1"/>
    <col min="1033" max="1033" width="9.140625" style="13"/>
    <col min="1034" max="1034" width="10.85546875" style="13" bestFit="1" customWidth="1"/>
    <col min="1035" max="1280" width="9.140625" style="13"/>
    <col min="1281" max="1281" width="3.5703125" style="13" customWidth="1"/>
    <col min="1282" max="1282" width="50" style="13" customWidth="1"/>
    <col min="1283" max="1283" width="9.7109375" style="13" customWidth="1"/>
    <col min="1284" max="1284" width="10" style="13" customWidth="1"/>
    <col min="1285" max="1285" width="11.7109375" style="13" customWidth="1"/>
    <col min="1286" max="1287" width="11.85546875" style="13" customWidth="1"/>
    <col min="1288" max="1288" width="15.140625" style="13" customWidth="1"/>
    <col min="1289" max="1289" width="9.140625" style="13"/>
    <col min="1290" max="1290" width="10.85546875" style="13" bestFit="1" customWidth="1"/>
    <col min="1291" max="1536" width="9.140625" style="13"/>
    <col min="1537" max="1537" width="3.5703125" style="13" customWidth="1"/>
    <col min="1538" max="1538" width="50" style="13" customWidth="1"/>
    <col min="1539" max="1539" width="9.7109375" style="13" customWidth="1"/>
    <col min="1540" max="1540" width="10" style="13" customWidth="1"/>
    <col min="1541" max="1541" width="11.7109375" style="13" customWidth="1"/>
    <col min="1542" max="1543" width="11.85546875" style="13" customWidth="1"/>
    <col min="1544" max="1544" width="15.140625" style="13" customWidth="1"/>
    <col min="1545" max="1545" width="9.140625" style="13"/>
    <col min="1546" max="1546" width="10.85546875" style="13" bestFit="1" customWidth="1"/>
    <col min="1547" max="1792" width="9.140625" style="13"/>
    <col min="1793" max="1793" width="3.5703125" style="13" customWidth="1"/>
    <col min="1794" max="1794" width="50" style="13" customWidth="1"/>
    <col min="1795" max="1795" width="9.7109375" style="13" customWidth="1"/>
    <col min="1796" max="1796" width="10" style="13" customWidth="1"/>
    <col min="1797" max="1797" width="11.7109375" style="13" customWidth="1"/>
    <col min="1798" max="1799" width="11.85546875" style="13" customWidth="1"/>
    <col min="1800" max="1800" width="15.140625" style="13" customWidth="1"/>
    <col min="1801" max="1801" width="9.140625" style="13"/>
    <col min="1802" max="1802" width="10.85546875" style="13" bestFit="1" customWidth="1"/>
    <col min="1803" max="2048" width="9.140625" style="13"/>
    <col min="2049" max="2049" width="3.5703125" style="13" customWidth="1"/>
    <col min="2050" max="2050" width="50" style="13" customWidth="1"/>
    <col min="2051" max="2051" width="9.7109375" style="13" customWidth="1"/>
    <col min="2052" max="2052" width="10" style="13" customWidth="1"/>
    <col min="2053" max="2053" width="11.7109375" style="13" customWidth="1"/>
    <col min="2054" max="2055" width="11.85546875" style="13" customWidth="1"/>
    <col min="2056" max="2056" width="15.140625" style="13" customWidth="1"/>
    <col min="2057" max="2057" width="9.140625" style="13"/>
    <col min="2058" max="2058" width="10.85546875" style="13" bestFit="1" customWidth="1"/>
    <col min="2059" max="2304" width="9.140625" style="13"/>
    <col min="2305" max="2305" width="3.5703125" style="13" customWidth="1"/>
    <col min="2306" max="2306" width="50" style="13" customWidth="1"/>
    <col min="2307" max="2307" width="9.7109375" style="13" customWidth="1"/>
    <col min="2308" max="2308" width="10" style="13" customWidth="1"/>
    <col min="2309" max="2309" width="11.7109375" style="13" customWidth="1"/>
    <col min="2310" max="2311" width="11.85546875" style="13" customWidth="1"/>
    <col min="2312" max="2312" width="15.140625" style="13" customWidth="1"/>
    <col min="2313" max="2313" width="9.140625" style="13"/>
    <col min="2314" max="2314" width="10.85546875" style="13" bestFit="1" customWidth="1"/>
    <col min="2315" max="2560" width="9.140625" style="13"/>
    <col min="2561" max="2561" width="3.5703125" style="13" customWidth="1"/>
    <col min="2562" max="2562" width="50" style="13" customWidth="1"/>
    <col min="2563" max="2563" width="9.7109375" style="13" customWidth="1"/>
    <col min="2564" max="2564" width="10" style="13" customWidth="1"/>
    <col min="2565" max="2565" width="11.7109375" style="13" customWidth="1"/>
    <col min="2566" max="2567" width="11.85546875" style="13" customWidth="1"/>
    <col min="2568" max="2568" width="15.140625" style="13" customWidth="1"/>
    <col min="2569" max="2569" width="9.140625" style="13"/>
    <col min="2570" max="2570" width="10.85546875" style="13" bestFit="1" customWidth="1"/>
    <col min="2571" max="2816" width="9.140625" style="13"/>
    <col min="2817" max="2817" width="3.5703125" style="13" customWidth="1"/>
    <col min="2818" max="2818" width="50" style="13" customWidth="1"/>
    <col min="2819" max="2819" width="9.7109375" style="13" customWidth="1"/>
    <col min="2820" max="2820" width="10" style="13" customWidth="1"/>
    <col min="2821" max="2821" width="11.7109375" style="13" customWidth="1"/>
    <col min="2822" max="2823" width="11.85546875" style="13" customWidth="1"/>
    <col min="2824" max="2824" width="15.140625" style="13" customWidth="1"/>
    <col min="2825" max="2825" width="9.140625" style="13"/>
    <col min="2826" max="2826" width="10.85546875" style="13" bestFit="1" customWidth="1"/>
    <col min="2827" max="3072" width="9.140625" style="13"/>
    <col min="3073" max="3073" width="3.5703125" style="13" customWidth="1"/>
    <col min="3074" max="3074" width="50" style="13" customWidth="1"/>
    <col min="3075" max="3075" width="9.7109375" style="13" customWidth="1"/>
    <col min="3076" max="3076" width="10" style="13" customWidth="1"/>
    <col min="3077" max="3077" width="11.7109375" style="13" customWidth="1"/>
    <col min="3078" max="3079" width="11.85546875" style="13" customWidth="1"/>
    <col min="3080" max="3080" width="15.140625" style="13" customWidth="1"/>
    <col min="3081" max="3081" width="9.140625" style="13"/>
    <col min="3082" max="3082" width="10.85546875" style="13" bestFit="1" customWidth="1"/>
    <col min="3083" max="3328" width="9.140625" style="13"/>
    <col min="3329" max="3329" width="3.5703125" style="13" customWidth="1"/>
    <col min="3330" max="3330" width="50" style="13" customWidth="1"/>
    <col min="3331" max="3331" width="9.7109375" style="13" customWidth="1"/>
    <col min="3332" max="3332" width="10" style="13" customWidth="1"/>
    <col min="3333" max="3333" width="11.7109375" style="13" customWidth="1"/>
    <col min="3334" max="3335" width="11.85546875" style="13" customWidth="1"/>
    <col min="3336" max="3336" width="15.140625" style="13" customWidth="1"/>
    <col min="3337" max="3337" width="9.140625" style="13"/>
    <col min="3338" max="3338" width="10.85546875" style="13" bestFit="1" customWidth="1"/>
    <col min="3339" max="3584" width="9.140625" style="13"/>
    <col min="3585" max="3585" width="3.5703125" style="13" customWidth="1"/>
    <col min="3586" max="3586" width="50" style="13" customWidth="1"/>
    <col min="3587" max="3587" width="9.7109375" style="13" customWidth="1"/>
    <col min="3588" max="3588" width="10" style="13" customWidth="1"/>
    <col min="3589" max="3589" width="11.7109375" style="13" customWidth="1"/>
    <col min="3590" max="3591" width="11.85546875" style="13" customWidth="1"/>
    <col min="3592" max="3592" width="15.140625" style="13" customWidth="1"/>
    <col min="3593" max="3593" width="9.140625" style="13"/>
    <col min="3594" max="3594" width="10.85546875" style="13" bestFit="1" customWidth="1"/>
    <col min="3595" max="3840" width="9.140625" style="13"/>
    <col min="3841" max="3841" width="3.5703125" style="13" customWidth="1"/>
    <col min="3842" max="3842" width="50" style="13" customWidth="1"/>
    <col min="3843" max="3843" width="9.7109375" style="13" customWidth="1"/>
    <col min="3844" max="3844" width="10" style="13" customWidth="1"/>
    <col min="3845" max="3845" width="11.7109375" style="13" customWidth="1"/>
    <col min="3846" max="3847" width="11.85546875" style="13" customWidth="1"/>
    <col min="3848" max="3848" width="15.140625" style="13" customWidth="1"/>
    <col min="3849" max="3849" width="9.140625" style="13"/>
    <col min="3850" max="3850" width="10.85546875" style="13" bestFit="1" customWidth="1"/>
    <col min="3851" max="4096" width="9.140625" style="13"/>
    <col min="4097" max="4097" width="3.5703125" style="13" customWidth="1"/>
    <col min="4098" max="4098" width="50" style="13" customWidth="1"/>
    <col min="4099" max="4099" width="9.7109375" style="13" customWidth="1"/>
    <col min="4100" max="4100" width="10" style="13" customWidth="1"/>
    <col min="4101" max="4101" width="11.7109375" style="13" customWidth="1"/>
    <col min="4102" max="4103" width="11.85546875" style="13" customWidth="1"/>
    <col min="4104" max="4104" width="15.140625" style="13" customWidth="1"/>
    <col min="4105" max="4105" width="9.140625" style="13"/>
    <col min="4106" max="4106" width="10.85546875" style="13" bestFit="1" customWidth="1"/>
    <col min="4107" max="4352" width="9.140625" style="13"/>
    <col min="4353" max="4353" width="3.5703125" style="13" customWidth="1"/>
    <col min="4354" max="4354" width="50" style="13" customWidth="1"/>
    <col min="4355" max="4355" width="9.7109375" style="13" customWidth="1"/>
    <col min="4356" max="4356" width="10" style="13" customWidth="1"/>
    <col min="4357" max="4357" width="11.7109375" style="13" customWidth="1"/>
    <col min="4358" max="4359" width="11.85546875" style="13" customWidth="1"/>
    <col min="4360" max="4360" width="15.140625" style="13" customWidth="1"/>
    <col min="4361" max="4361" width="9.140625" style="13"/>
    <col min="4362" max="4362" width="10.85546875" style="13" bestFit="1" customWidth="1"/>
    <col min="4363" max="4608" width="9.140625" style="13"/>
    <col min="4609" max="4609" width="3.5703125" style="13" customWidth="1"/>
    <col min="4610" max="4610" width="50" style="13" customWidth="1"/>
    <col min="4611" max="4611" width="9.7109375" style="13" customWidth="1"/>
    <col min="4612" max="4612" width="10" style="13" customWidth="1"/>
    <col min="4613" max="4613" width="11.7109375" style="13" customWidth="1"/>
    <col min="4614" max="4615" width="11.85546875" style="13" customWidth="1"/>
    <col min="4616" max="4616" width="15.140625" style="13" customWidth="1"/>
    <col min="4617" max="4617" width="9.140625" style="13"/>
    <col min="4618" max="4618" width="10.85546875" style="13" bestFit="1" customWidth="1"/>
    <col min="4619" max="4864" width="9.140625" style="13"/>
    <col min="4865" max="4865" width="3.5703125" style="13" customWidth="1"/>
    <col min="4866" max="4866" width="50" style="13" customWidth="1"/>
    <col min="4867" max="4867" width="9.7109375" style="13" customWidth="1"/>
    <col min="4868" max="4868" width="10" style="13" customWidth="1"/>
    <col min="4869" max="4869" width="11.7109375" style="13" customWidth="1"/>
    <col min="4870" max="4871" width="11.85546875" style="13" customWidth="1"/>
    <col min="4872" max="4872" width="15.140625" style="13" customWidth="1"/>
    <col min="4873" max="4873" width="9.140625" style="13"/>
    <col min="4874" max="4874" width="10.85546875" style="13" bestFit="1" customWidth="1"/>
    <col min="4875" max="5120" width="9.140625" style="13"/>
    <col min="5121" max="5121" width="3.5703125" style="13" customWidth="1"/>
    <col min="5122" max="5122" width="50" style="13" customWidth="1"/>
    <col min="5123" max="5123" width="9.7109375" style="13" customWidth="1"/>
    <col min="5124" max="5124" width="10" style="13" customWidth="1"/>
    <col min="5125" max="5125" width="11.7109375" style="13" customWidth="1"/>
    <col min="5126" max="5127" width="11.85546875" style="13" customWidth="1"/>
    <col min="5128" max="5128" width="15.140625" style="13" customWidth="1"/>
    <col min="5129" max="5129" width="9.140625" style="13"/>
    <col min="5130" max="5130" width="10.85546875" style="13" bestFit="1" customWidth="1"/>
    <col min="5131" max="5376" width="9.140625" style="13"/>
    <col min="5377" max="5377" width="3.5703125" style="13" customWidth="1"/>
    <col min="5378" max="5378" width="50" style="13" customWidth="1"/>
    <col min="5379" max="5379" width="9.7109375" style="13" customWidth="1"/>
    <col min="5380" max="5380" width="10" style="13" customWidth="1"/>
    <col min="5381" max="5381" width="11.7109375" style="13" customWidth="1"/>
    <col min="5382" max="5383" width="11.85546875" style="13" customWidth="1"/>
    <col min="5384" max="5384" width="15.140625" style="13" customWidth="1"/>
    <col min="5385" max="5385" width="9.140625" style="13"/>
    <col min="5386" max="5386" width="10.85546875" style="13" bestFit="1" customWidth="1"/>
    <col min="5387" max="5632" width="9.140625" style="13"/>
    <col min="5633" max="5633" width="3.5703125" style="13" customWidth="1"/>
    <col min="5634" max="5634" width="50" style="13" customWidth="1"/>
    <col min="5635" max="5635" width="9.7109375" style="13" customWidth="1"/>
    <col min="5636" max="5636" width="10" style="13" customWidth="1"/>
    <col min="5637" max="5637" width="11.7109375" style="13" customWidth="1"/>
    <col min="5638" max="5639" width="11.85546875" style="13" customWidth="1"/>
    <col min="5640" max="5640" width="15.140625" style="13" customWidth="1"/>
    <col min="5641" max="5641" width="9.140625" style="13"/>
    <col min="5642" max="5642" width="10.85546875" style="13" bestFit="1" customWidth="1"/>
    <col min="5643" max="5888" width="9.140625" style="13"/>
    <col min="5889" max="5889" width="3.5703125" style="13" customWidth="1"/>
    <col min="5890" max="5890" width="50" style="13" customWidth="1"/>
    <col min="5891" max="5891" width="9.7109375" style="13" customWidth="1"/>
    <col min="5892" max="5892" width="10" style="13" customWidth="1"/>
    <col min="5893" max="5893" width="11.7109375" style="13" customWidth="1"/>
    <col min="5894" max="5895" width="11.85546875" style="13" customWidth="1"/>
    <col min="5896" max="5896" width="15.140625" style="13" customWidth="1"/>
    <col min="5897" max="5897" width="9.140625" style="13"/>
    <col min="5898" max="5898" width="10.85546875" style="13" bestFit="1" customWidth="1"/>
    <col min="5899" max="6144" width="9.140625" style="13"/>
    <col min="6145" max="6145" width="3.5703125" style="13" customWidth="1"/>
    <col min="6146" max="6146" width="50" style="13" customWidth="1"/>
    <col min="6147" max="6147" width="9.7109375" style="13" customWidth="1"/>
    <col min="6148" max="6148" width="10" style="13" customWidth="1"/>
    <col min="6149" max="6149" width="11.7109375" style="13" customWidth="1"/>
    <col min="6150" max="6151" width="11.85546875" style="13" customWidth="1"/>
    <col min="6152" max="6152" width="15.140625" style="13" customWidth="1"/>
    <col min="6153" max="6153" width="9.140625" style="13"/>
    <col min="6154" max="6154" width="10.85546875" style="13" bestFit="1" customWidth="1"/>
    <col min="6155" max="6400" width="9.140625" style="13"/>
    <col min="6401" max="6401" width="3.5703125" style="13" customWidth="1"/>
    <col min="6402" max="6402" width="50" style="13" customWidth="1"/>
    <col min="6403" max="6403" width="9.7109375" style="13" customWidth="1"/>
    <col min="6404" max="6404" width="10" style="13" customWidth="1"/>
    <col min="6405" max="6405" width="11.7109375" style="13" customWidth="1"/>
    <col min="6406" max="6407" width="11.85546875" style="13" customWidth="1"/>
    <col min="6408" max="6408" width="15.140625" style="13" customWidth="1"/>
    <col min="6409" max="6409" width="9.140625" style="13"/>
    <col min="6410" max="6410" width="10.85546875" style="13" bestFit="1" customWidth="1"/>
    <col min="6411" max="6656" width="9.140625" style="13"/>
    <col min="6657" max="6657" width="3.5703125" style="13" customWidth="1"/>
    <col min="6658" max="6658" width="50" style="13" customWidth="1"/>
    <col min="6659" max="6659" width="9.7109375" style="13" customWidth="1"/>
    <col min="6660" max="6660" width="10" style="13" customWidth="1"/>
    <col min="6661" max="6661" width="11.7109375" style="13" customWidth="1"/>
    <col min="6662" max="6663" width="11.85546875" style="13" customWidth="1"/>
    <col min="6664" max="6664" width="15.140625" style="13" customWidth="1"/>
    <col min="6665" max="6665" width="9.140625" style="13"/>
    <col min="6666" max="6666" width="10.85546875" style="13" bestFit="1" customWidth="1"/>
    <col min="6667" max="6912" width="9.140625" style="13"/>
    <col min="6913" max="6913" width="3.5703125" style="13" customWidth="1"/>
    <col min="6914" max="6914" width="50" style="13" customWidth="1"/>
    <col min="6915" max="6915" width="9.7109375" style="13" customWidth="1"/>
    <col min="6916" max="6916" width="10" style="13" customWidth="1"/>
    <col min="6917" max="6917" width="11.7109375" style="13" customWidth="1"/>
    <col min="6918" max="6919" width="11.85546875" style="13" customWidth="1"/>
    <col min="6920" max="6920" width="15.140625" style="13" customWidth="1"/>
    <col min="6921" max="6921" width="9.140625" style="13"/>
    <col min="6922" max="6922" width="10.85546875" style="13" bestFit="1" customWidth="1"/>
    <col min="6923" max="7168" width="9.140625" style="13"/>
    <col min="7169" max="7169" width="3.5703125" style="13" customWidth="1"/>
    <col min="7170" max="7170" width="50" style="13" customWidth="1"/>
    <col min="7171" max="7171" width="9.7109375" style="13" customWidth="1"/>
    <col min="7172" max="7172" width="10" style="13" customWidth="1"/>
    <col min="7173" max="7173" width="11.7109375" style="13" customWidth="1"/>
    <col min="7174" max="7175" width="11.85546875" style="13" customWidth="1"/>
    <col min="7176" max="7176" width="15.140625" style="13" customWidth="1"/>
    <col min="7177" max="7177" width="9.140625" style="13"/>
    <col min="7178" max="7178" width="10.85546875" style="13" bestFit="1" customWidth="1"/>
    <col min="7179" max="7424" width="9.140625" style="13"/>
    <col min="7425" max="7425" width="3.5703125" style="13" customWidth="1"/>
    <col min="7426" max="7426" width="50" style="13" customWidth="1"/>
    <col min="7427" max="7427" width="9.7109375" style="13" customWidth="1"/>
    <col min="7428" max="7428" width="10" style="13" customWidth="1"/>
    <col min="7429" max="7429" width="11.7109375" style="13" customWidth="1"/>
    <col min="7430" max="7431" width="11.85546875" style="13" customWidth="1"/>
    <col min="7432" max="7432" width="15.140625" style="13" customWidth="1"/>
    <col min="7433" max="7433" width="9.140625" style="13"/>
    <col min="7434" max="7434" width="10.85546875" style="13" bestFit="1" customWidth="1"/>
    <col min="7435" max="7680" width="9.140625" style="13"/>
    <col min="7681" max="7681" width="3.5703125" style="13" customWidth="1"/>
    <col min="7682" max="7682" width="50" style="13" customWidth="1"/>
    <col min="7683" max="7683" width="9.7109375" style="13" customWidth="1"/>
    <col min="7684" max="7684" width="10" style="13" customWidth="1"/>
    <col min="7685" max="7685" width="11.7109375" style="13" customWidth="1"/>
    <col min="7686" max="7687" width="11.85546875" style="13" customWidth="1"/>
    <col min="7688" max="7688" width="15.140625" style="13" customWidth="1"/>
    <col min="7689" max="7689" width="9.140625" style="13"/>
    <col min="7690" max="7690" width="10.85546875" style="13" bestFit="1" customWidth="1"/>
    <col min="7691" max="7936" width="9.140625" style="13"/>
    <col min="7937" max="7937" width="3.5703125" style="13" customWidth="1"/>
    <col min="7938" max="7938" width="50" style="13" customWidth="1"/>
    <col min="7939" max="7939" width="9.7109375" style="13" customWidth="1"/>
    <col min="7940" max="7940" width="10" style="13" customWidth="1"/>
    <col min="7941" max="7941" width="11.7109375" style="13" customWidth="1"/>
    <col min="7942" max="7943" width="11.85546875" style="13" customWidth="1"/>
    <col min="7944" max="7944" width="15.140625" style="13" customWidth="1"/>
    <col min="7945" max="7945" width="9.140625" style="13"/>
    <col min="7946" max="7946" width="10.85546875" style="13" bestFit="1" customWidth="1"/>
    <col min="7947" max="8192" width="9.140625" style="13"/>
    <col min="8193" max="8193" width="3.5703125" style="13" customWidth="1"/>
    <col min="8194" max="8194" width="50" style="13" customWidth="1"/>
    <col min="8195" max="8195" width="9.7109375" style="13" customWidth="1"/>
    <col min="8196" max="8196" width="10" style="13" customWidth="1"/>
    <col min="8197" max="8197" width="11.7109375" style="13" customWidth="1"/>
    <col min="8198" max="8199" width="11.85546875" style="13" customWidth="1"/>
    <col min="8200" max="8200" width="15.140625" style="13" customWidth="1"/>
    <col min="8201" max="8201" width="9.140625" style="13"/>
    <col min="8202" max="8202" width="10.85546875" style="13" bestFit="1" customWidth="1"/>
    <col min="8203" max="8448" width="9.140625" style="13"/>
    <col min="8449" max="8449" width="3.5703125" style="13" customWidth="1"/>
    <col min="8450" max="8450" width="50" style="13" customWidth="1"/>
    <col min="8451" max="8451" width="9.7109375" style="13" customWidth="1"/>
    <col min="8452" max="8452" width="10" style="13" customWidth="1"/>
    <col min="8453" max="8453" width="11.7109375" style="13" customWidth="1"/>
    <col min="8454" max="8455" width="11.85546875" style="13" customWidth="1"/>
    <col min="8456" max="8456" width="15.140625" style="13" customWidth="1"/>
    <col min="8457" max="8457" width="9.140625" style="13"/>
    <col min="8458" max="8458" width="10.85546875" style="13" bestFit="1" customWidth="1"/>
    <col min="8459" max="8704" width="9.140625" style="13"/>
    <col min="8705" max="8705" width="3.5703125" style="13" customWidth="1"/>
    <col min="8706" max="8706" width="50" style="13" customWidth="1"/>
    <col min="8707" max="8707" width="9.7109375" style="13" customWidth="1"/>
    <col min="8708" max="8708" width="10" style="13" customWidth="1"/>
    <col min="8709" max="8709" width="11.7109375" style="13" customWidth="1"/>
    <col min="8710" max="8711" width="11.85546875" style="13" customWidth="1"/>
    <col min="8712" max="8712" width="15.140625" style="13" customWidth="1"/>
    <col min="8713" max="8713" width="9.140625" style="13"/>
    <col min="8714" max="8714" width="10.85546875" style="13" bestFit="1" customWidth="1"/>
    <col min="8715" max="8960" width="9.140625" style="13"/>
    <col min="8961" max="8961" width="3.5703125" style="13" customWidth="1"/>
    <col min="8962" max="8962" width="50" style="13" customWidth="1"/>
    <col min="8963" max="8963" width="9.7109375" style="13" customWidth="1"/>
    <col min="8964" max="8964" width="10" style="13" customWidth="1"/>
    <col min="8965" max="8965" width="11.7109375" style="13" customWidth="1"/>
    <col min="8966" max="8967" width="11.85546875" style="13" customWidth="1"/>
    <col min="8968" max="8968" width="15.140625" style="13" customWidth="1"/>
    <col min="8969" max="8969" width="9.140625" style="13"/>
    <col min="8970" max="8970" width="10.85546875" style="13" bestFit="1" customWidth="1"/>
    <col min="8971" max="9216" width="9.140625" style="13"/>
    <col min="9217" max="9217" width="3.5703125" style="13" customWidth="1"/>
    <col min="9218" max="9218" width="50" style="13" customWidth="1"/>
    <col min="9219" max="9219" width="9.7109375" style="13" customWidth="1"/>
    <col min="9220" max="9220" width="10" style="13" customWidth="1"/>
    <col min="9221" max="9221" width="11.7109375" style="13" customWidth="1"/>
    <col min="9222" max="9223" width="11.85546875" style="13" customWidth="1"/>
    <col min="9224" max="9224" width="15.140625" style="13" customWidth="1"/>
    <col min="9225" max="9225" width="9.140625" style="13"/>
    <col min="9226" max="9226" width="10.85546875" style="13" bestFit="1" customWidth="1"/>
    <col min="9227" max="9472" width="9.140625" style="13"/>
    <col min="9473" max="9473" width="3.5703125" style="13" customWidth="1"/>
    <col min="9474" max="9474" width="50" style="13" customWidth="1"/>
    <col min="9475" max="9475" width="9.7109375" style="13" customWidth="1"/>
    <col min="9476" max="9476" width="10" style="13" customWidth="1"/>
    <col min="9477" max="9477" width="11.7109375" style="13" customWidth="1"/>
    <col min="9478" max="9479" width="11.85546875" style="13" customWidth="1"/>
    <col min="9480" max="9480" width="15.140625" style="13" customWidth="1"/>
    <col min="9481" max="9481" width="9.140625" style="13"/>
    <col min="9482" max="9482" width="10.85546875" style="13" bestFit="1" customWidth="1"/>
    <col min="9483" max="9728" width="9.140625" style="13"/>
    <col min="9729" max="9729" width="3.5703125" style="13" customWidth="1"/>
    <col min="9730" max="9730" width="50" style="13" customWidth="1"/>
    <col min="9731" max="9731" width="9.7109375" style="13" customWidth="1"/>
    <col min="9732" max="9732" width="10" style="13" customWidth="1"/>
    <col min="9733" max="9733" width="11.7109375" style="13" customWidth="1"/>
    <col min="9734" max="9735" width="11.85546875" style="13" customWidth="1"/>
    <col min="9736" max="9736" width="15.140625" style="13" customWidth="1"/>
    <col min="9737" max="9737" width="9.140625" style="13"/>
    <col min="9738" max="9738" width="10.85546875" style="13" bestFit="1" customWidth="1"/>
    <col min="9739" max="9984" width="9.140625" style="13"/>
    <col min="9985" max="9985" width="3.5703125" style="13" customWidth="1"/>
    <col min="9986" max="9986" width="50" style="13" customWidth="1"/>
    <col min="9987" max="9987" width="9.7109375" style="13" customWidth="1"/>
    <col min="9988" max="9988" width="10" style="13" customWidth="1"/>
    <col min="9989" max="9989" width="11.7109375" style="13" customWidth="1"/>
    <col min="9990" max="9991" width="11.85546875" style="13" customWidth="1"/>
    <col min="9992" max="9992" width="15.140625" style="13" customWidth="1"/>
    <col min="9993" max="9993" width="9.140625" style="13"/>
    <col min="9994" max="9994" width="10.85546875" style="13" bestFit="1" customWidth="1"/>
    <col min="9995" max="10240" width="9.140625" style="13"/>
    <col min="10241" max="10241" width="3.5703125" style="13" customWidth="1"/>
    <col min="10242" max="10242" width="50" style="13" customWidth="1"/>
    <col min="10243" max="10243" width="9.7109375" style="13" customWidth="1"/>
    <col min="10244" max="10244" width="10" style="13" customWidth="1"/>
    <col min="10245" max="10245" width="11.7109375" style="13" customWidth="1"/>
    <col min="10246" max="10247" width="11.85546875" style="13" customWidth="1"/>
    <col min="10248" max="10248" width="15.140625" style="13" customWidth="1"/>
    <col min="10249" max="10249" width="9.140625" style="13"/>
    <col min="10250" max="10250" width="10.85546875" style="13" bestFit="1" customWidth="1"/>
    <col min="10251" max="10496" width="9.140625" style="13"/>
    <col min="10497" max="10497" width="3.5703125" style="13" customWidth="1"/>
    <col min="10498" max="10498" width="50" style="13" customWidth="1"/>
    <col min="10499" max="10499" width="9.7109375" style="13" customWidth="1"/>
    <col min="10500" max="10500" width="10" style="13" customWidth="1"/>
    <col min="10501" max="10501" width="11.7109375" style="13" customWidth="1"/>
    <col min="10502" max="10503" width="11.85546875" style="13" customWidth="1"/>
    <col min="10504" max="10504" width="15.140625" style="13" customWidth="1"/>
    <col min="10505" max="10505" width="9.140625" style="13"/>
    <col min="10506" max="10506" width="10.85546875" style="13" bestFit="1" customWidth="1"/>
    <col min="10507" max="10752" width="9.140625" style="13"/>
    <col min="10753" max="10753" width="3.5703125" style="13" customWidth="1"/>
    <col min="10754" max="10754" width="50" style="13" customWidth="1"/>
    <col min="10755" max="10755" width="9.7109375" style="13" customWidth="1"/>
    <col min="10756" max="10756" width="10" style="13" customWidth="1"/>
    <col min="10757" max="10757" width="11.7109375" style="13" customWidth="1"/>
    <col min="10758" max="10759" width="11.85546875" style="13" customWidth="1"/>
    <col min="10760" max="10760" width="15.140625" style="13" customWidth="1"/>
    <col min="10761" max="10761" width="9.140625" style="13"/>
    <col min="10762" max="10762" width="10.85546875" style="13" bestFit="1" customWidth="1"/>
    <col min="10763" max="11008" width="9.140625" style="13"/>
    <col min="11009" max="11009" width="3.5703125" style="13" customWidth="1"/>
    <col min="11010" max="11010" width="50" style="13" customWidth="1"/>
    <col min="11011" max="11011" width="9.7109375" style="13" customWidth="1"/>
    <col min="11012" max="11012" width="10" style="13" customWidth="1"/>
    <col min="11013" max="11013" width="11.7109375" style="13" customWidth="1"/>
    <col min="11014" max="11015" width="11.85546875" style="13" customWidth="1"/>
    <col min="11016" max="11016" width="15.140625" style="13" customWidth="1"/>
    <col min="11017" max="11017" width="9.140625" style="13"/>
    <col min="11018" max="11018" width="10.85546875" style="13" bestFit="1" customWidth="1"/>
    <col min="11019" max="11264" width="9.140625" style="13"/>
    <col min="11265" max="11265" width="3.5703125" style="13" customWidth="1"/>
    <col min="11266" max="11266" width="50" style="13" customWidth="1"/>
    <col min="11267" max="11267" width="9.7109375" style="13" customWidth="1"/>
    <col min="11268" max="11268" width="10" style="13" customWidth="1"/>
    <col min="11269" max="11269" width="11.7109375" style="13" customWidth="1"/>
    <col min="11270" max="11271" width="11.85546875" style="13" customWidth="1"/>
    <col min="11272" max="11272" width="15.140625" style="13" customWidth="1"/>
    <col min="11273" max="11273" width="9.140625" style="13"/>
    <col min="11274" max="11274" width="10.85546875" style="13" bestFit="1" customWidth="1"/>
    <col min="11275" max="11520" width="9.140625" style="13"/>
    <col min="11521" max="11521" width="3.5703125" style="13" customWidth="1"/>
    <col min="11522" max="11522" width="50" style="13" customWidth="1"/>
    <col min="11523" max="11523" width="9.7109375" style="13" customWidth="1"/>
    <col min="11524" max="11524" width="10" style="13" customWidth="1"/>
    <col min="11525" max="11525" width="11.7109375" style="13" customWidth="1"/>
    <col min="11526" max="11527" width="11.85546875" style="13" customWidth="1"/>
    <col min="11528" max="11528" width="15.140625" style="13" customWidth="1"/>
    <col min="11529" max="11529" width="9.140625" style="13"/>
    <col min="11530" max="11530" width="10.85546875" style="13" bestFit="1" customWidth="1"/>
    <col min="11531" max="11776" width="9.140625" style="13"/>
    <col min="11777" max="11777" width="3.5703125" style="13" customWidth="1"/>
    <col min="11778" max="11778" width="50" style="13" customWidth="1"/>
    <col min="11779" max="11779" width="9.7109375" style="13" customWidth="1"/>
    <col min="11780" max="11780" width="10" style="13" customWidth="1"/>
    <col min="11781" max="11781" width="11.7109375" style="13" customWidth="1"/>
    <col min="11782" max="11783" width="11.85546875" style="13" customWidth="1"/>
    <col min="11784" max="11784" width="15.140625" style="13" customWidth="1"/>
    <col min="11785" max="11785" width="9.140625" style="13"/>
    <col min="11786" max="11786" width="10.85546875" style="13" bestFit="1" customWidth="1"/>
    <col min="11787" max="12032" width="9.140625" style="13"/>
    <col min="12033" max="12033" width="3.5703125" style="13" customWidth="1"/>
    <col min="12034" max="12034" width="50" style="13" customWidth="1"/>
    <col min="12035" max="12035" width="9.7109375" style="13" customWidth="1"/>
    <col min="12036" max="12036" width="10" style="13" customWidth="1"/>
    <col min="12037" max="12037" width="11.7109375" style="13" customWidth="1"/>
    <col min="12038" max="12039" width="11.85546875" style="13" customWidth="1"/>
    <col min="12040" max="12040" width="15.140625" style="13" customWidth="1"/>
    <col min="12041" max="12041" width="9.140625" style="13"/>
    <col min="12042" max="12042" width="10.85546875" style="13" bestFit="1" customWidth="1"/>
    <col min="12043" max="12288" width="9.140625" style="13"/>
    <col min="12289" max="12289" width="3.5703125" style="13" customWidth="1"/>
    <col min="12290" max="12290" width="50" style="13" customWidth="1"/>
    <col min="12291" max="12291" width="9.7109375" style="13" customWidth="1"/>
    <col min="12292" max="12292" width="10" style="13" customWidth="1"/>
    <col min="12293" max="12293" width="11.7109375" style="13" customWidth="1"/>
    <col min="12294" max="12295" width="11.85546875" style="13" customWidth="1"/>
    <col min="12296" max="12296" width="15.140625" style="13" customWidth="1"/>
    <col min="12297" max="12297" width="9.140625" style="13"/>
    <col min="12298" max="12298" width="10.85546875" style="13" bestFit="1" customWidth="1"/>
    <col min="12299" max="12544" width="9.140625" style="13"/>
    <col min="12545" max="12545" width="3.5703125" style="13" customWidth="1"/>
    <col min="12546" max="12546" width="50" style="13" customWidth="1"/>
    <col min="12547" max="12547" width="9.7109375" style="13" customWidth="1"/>
    <col min="12548" max="12548" width="10" style="13" customWidth="1"/>
    <col min="12549" max="12549" width="11.7109375" style="13" customWidth="1"/>
    <col min="12550" max="12551" width="11.85546875" style="13" customWidth="1"/>
    <col min="12552" max="12552" width="15.140625" style="13" customWidth="1"/>
    <col min="12553" max="12553" width="9.140625" style="13"/>
    <col min="12554" max="12554" width="10.85546875" style="13" bestFit="1" customWidth="1"/>
    <col min="12555" max="12800" width="9.140625" style="13"/>
    <col min="12801" max="12801" width="3.5703125" style="13" customWidth="1"/>
    <col min="12802" max="12802" width="50" style="13" customWidth="1"/>
    <col min="12803" max="12803" width="9.7109375" style="13" customWidth="1"/>
    <col min="12804" max="12804" width="10" style="13" customWidth="1"/>
    <col min="12805" max="12805" width="11.7109375" style="13" customWidth="1"/>
    <col min="12806" max="12807" width="11.85546875" style="13" customWidth="1"/>
    <col min="12808" max="12808" width="15.140625" style="13" customWidth="1"/>
    <col min="12809" max="12809" width="9.140625" style="13"/>
    <col min="12810" max="12810" width="10.85546875" style="13" bestFit="1" customWidth="1"/>
    <col min="12811" max="13056" width="9.140625" style="13"/>
    <col min="13057" max="13057" width="3.5703125" style="13" customWidth="1"/>
    <col min="13058" max="13058" width="50" style="13" customWidth="1"/>
    <col min="13059" max="13059" width="9.7109375" style="13" customWidth="1"/>
    <col min="13060" max="13060" width="10" style="13" customWidth="1"/>
    <col min="13061" max="13061" width="11.7109375" style="13" customWidth="1"/>
    <col min="13062" max="13063" width="11.85546875" style="13" customWidth="1"/>
    <col min="13064" max="13064" width="15.140625" style="13" customWidth="1"/>
    <col min="13065" max="13065" width="9.140625" style="13"/>
    <col min="13066" max="13066" width="10.85546875" style="13" bestFit="1" customWidth="1"/>
    <col min="13067" max="13312" width="9.140625" style="13"/>
    <col min="13313" max="13313" width="3.5703125" style="13" customWidth="1"/>
    <col min="13314" max="13314" width="50" style="13" customWidth="1"/>
    <col min="13315" max="13315" width="9.7109375" style="13" customWidth="1"/>
    <col min="13316" max="13316" width="10" style="13" customWidth="1"/>
    <col min="13317" max="13317" width="11.7109375" style="13" customWidth="1"/>
    <col min="13318" max="13319" width="11.85546875" style="13" customWidth="1"/>
    <col min="13320" max="13320" width="15.140625" style="13" customWidth="1"/>
    <col min="13321" max="13321" width="9.140625" style="13"/>
    <col min="13322" max="13322" width="10.85546875" style="13" bestFit="1" customWidth="1"/>
    <col min="13323" max="13568" width="9.140625" style="13"/>
    <col min="13569" max="13569" width="3.5703125" style="13" customWidth="1"/>
    <col min="13570" max="13570" width="50" style="13" customWidth="1"/>
    <col min="13571" max="13571" width="9.7109375" style="13" customWidth="1"/>
    <col min="13572" max="13572" width="10" style="13" customWidth="1"/>
    <col min="13573" max="13573" width="11.7109375" style="13" customWidth="1"/>
    <col min="13574" max="13575" width="11.85546875" style="13" customWidth="1"/>
    <col min="13576" max="13576" width="15.140625" style="13" customWidth="1"/>
    <col min="13577" max="13577" width="9.140625" style="13"/>
    <col min="13578" max="13578" width="10.85546875" style="13" bestFit="1" customWidth="1"/>
    <col min="13579" max="13824" width="9.140625" style="13"/>
    <col min="13825" max="13825" width="3.5703125" style="13" customWidth="1"/>
    <col min="13826" max="13826" width="50" style="13" customWidth="1"/>
    <col min="13827" max="13827" width="9.7109375" style="13" customWidth="1"/>
    <col min="13828" max="13828" width="10" style="13" customWidth="1"/>
    <col min="13829" max="13829" width="11.7109375" style="13" customWidth="1"/>
    <col min="13830" max="13831" width="11.85546875" style="13" customWidth="1"/>
    <col min="13832" max="13832" width="15.140625" style="13" customWidth="1"/>
    <col min="13833" max="13833" width="9.140625" style="13"/>
    <col min="13834" max="13834" width="10.85546875" style="13" bestFit="1" customWidth="1"/>
    <col min="13835" max="14080" width="9.140625" style="13"/>
    <col min="14081" max="14081" width="3.5703125" style="13" customWidth="1"/>
    <col min="14082" max="14082" width="50" style="13" customWidth="1"/>
    <col min="14083" max="14083" width="9.7109375" style="13" customWidth="1"/>
    <col min="14084" max="14084" width="10" style="13" customWidth="1"/>
    <col min="14085" max="14085" width="11.7109375" style="13" customWidth="1"/>
    <col min="14086" max="14087" width="11.85546875" style="13" customWidth="1"/>
    <col min="14088" max="14088" width="15.140625" style="13" customWidth="1"/>
    <col min="14089" max="14089" width="9.140625" style="13"/>
    <col min="14090" max="14090" width="10.85546875" style="13" bestFit="1" customWidth="1"/>
    <col min="14091" max="14336" width="9.140625" style="13"/>
    <col min="14337" max="14337" width="3.5703125" style="13" customWidth="1"/>
    <col min="14338" max="14338" width="50" style="13" customWidth="1"/>
    <col min="14339" max="14339" width="9.7109375" style="13" customWidth="1"/>
    <col min="14340" max="14340" width="10" style="13" customWidth="1"/>
    <col min="14341" max="14341" width="11.7109375" style="13" customWidth="1"/>
    <col min="14342" max="14343" width="11.85546875" style="13" customWidth="1"/>
    <col min="14344" max="14344" width="15.140625" style="13" customWidth="1"/>
    <col min="14345" max="14345" width="9.140625" style="13"/>
    <col min="14346" max="14346" width="10.85546875" style="13" bestFit="1" customWidth="1"/>
    <col min="14347" max="14592" width="9.140625" style="13"/>
    <col min="14593" max="14593" width="3.5703125" style="13" customWidth="1"/>
    <col min="14594" max="14594" width="50" style="13" customWidth="1"/>
    <col min="14595" max="14595" width="9.7109375" style="13" customWidth="1"/>
    <col min="14596" max="14596" width="10" style="13" customWidth="1"/>
    <col min="14597" max="14597" width="11.7109375" style="13" customWidth="1"/>
    <col min="14598" max="14599" width="11.85546875" style="13" customWidth="1"/>
    <col min="14600" max="14600" width="15.140625" style="13" customWidth="1"/>
    <col min="14601" max="14601" width="9.140625" style="13"/>
    <col min="14602" max="14602" width="10.85546875" style="13" bestFit="1" customWidth="1"/>
    <col min="14603" max="14848" width="9.140625" style="13"/>
    <col min="14849" max="14849" width="3.5703125" style="13" customWidth="1"/>
    <col min="14850" max="14850" width="50" style="13" customWidth="1"/>
    <col min="14851" max="14851" width="9.7109375" style="13" customWidth="1"/>
    <col min="14852" max="14852" width="10" style="13" customWidth="1"/>
    <col min="14853" max="14853" width="11.7109375" style="13" customWidth="1"/>
    <col min="14854" max="14855" width="11.85546875" style="13" customWidth="1"/>
    <col min="14856" max="14856" width="15.140625" style="13" customWidth="1"/>
    <col min="14857" max="14857" width="9.140625" style="13"/>
    <col min="14858" max="14858" width="10.85546875" style="13" bestFit="1" customWidth="1"/>
    <col min="14859" max="15104" width="9.140625" style="13"/>
    <col min="15105" max="15105" width="3.5703125" style="13" customWidth="1"/>
    <col min="15106" max="15106" width="50" style="13" customWidth="1"/>
    <col min="15107" max="15107" width="9.7109375" style="13" customWidth="1"/>
    <col min="15108" max="15108" width="10" style="13" customWidth="1"/>
    <col min="15109" max="15109" width="11.7109375" style="13" customWidth="1"/>
    <col min="15110" max="15111" width="11.85546875" style="13" customWidth="1"/>
    <col min="15112" max="15112" width="15.140625" style="13" customWidth="1"/>
    <col min="15113" max="15113" width="9.140625" style="13"/>
    <col min="15114" max="15114" width="10.85546875" style="13" bestFit="1" customWidth="1"/>
    <col min="15115" max="15360" width="9.140625" style="13"/>
    <col min="15361" max="15361" width="3.5703125" style="13" customWidth="1"/>
    <col min="15362" max="15362" width="50" style="13" customWidth="1"/>
    <col min="15363" max="15363" width="9.7109375" style="13" customWidth="1"/>
    <col min="15364" max="15364" width="10" style="13" customWidth="1"/>
    <col min="15365" max="15365" width="11.7109375" style="13" customWidth="1"/>
    <col min="15366" max="15367" width="11.85546875" style="13" customWidth="1"/>
    <col min="15368" max="15368" width="15.140625" style="13" customWidth="1"/>
    <col min="15369" max="15369" width="9.140625" style="13"/>
    <col min="15370" max="15370" width="10.85546875" style="13" bestFit="1" customWidth="1"/>
    <col min="15371" max="15616" width="9.140625" style="13"/>
    <col min="15617" max="15617" width="3.5703125" style="13" customWidth="1"/>
    <col min="15618" max="15618" width="50" style="13" customWidth="1"/>
    <col min="15619" max="15619" width="9.7109375" style="13" customWidth="1"/>
    <col min="15620" max="15620" width="10" style="13" customWidth="1"/>
    <col min="15621" max="15621" width="11.7109375" style="13" customWidth="1"/>
    <col min="15622" max="15623" width="11.85546875" style="13" customWidth="1"/>
    <col min="15624" max="15624" width="15.140625" style="13" customWidth="1"/>
    <col min="15625" max="15625" width="9.140625" style="13"/>
    <col min="15626" max="15626" width="10.85546875" style="13" bestFit="1" customWidth="1"/>
    <col min="15627" max="15872" width="9.140625" style="13"/>
    <col min="15873" max="15873" width="3.5703125" style="13" customWidth="1"/>
    <col min="15874" max="15874" width="50" style="13" customWidth="1"/>
    <col min="15875" max="15875" width="9.7109375" style="13" customWidth="1"/>
    <col min="15876" max="15876" width="10" style="13" customWidth="1"/>
    <col min="15877" max="15877" width="11.7109375" style="13" customWidth="1"/>
    <col min="15878" max="15879" width="11.85546875" style="13" customWidth="1"/>
    <col min="15880" max="15880" width="15.140625" style="13" customWidth="1"/>
    <col min="15881" max="15881" width="9.140625" style="13"/>
    <col min="15882" max="15882" width="10.85546875" style="13" bestFit="1" customWidth="1"/>
    <col min="15883" max="16128" width="9.140625" style="13"/>
    <col min="16129" max="16129" width="3.5703125" style="13" customWidth="1"/>
    <col min="16130" max="16130" width="50" style="13" customWidth="1"/>
    <col min="16131" max="16131" width="9.7109375" style="13" customWidth="1"/>
    <col min="16132" max="16132" width="10" style="13" customWidth="1"/>
    <col min="16133" max="16133" width="11.7109375" style="13" customWidth="1"/>
    <col min="16134" max="16135" width="11.85546875" style="13" customWidth="1"/>
    <col min="16136" max="16136" width="15.140625" style="13" customWidth="1"/>
    <col min="16137" max="16137" width="9.140625" style="13"/>
    <col min="16138" max="16138" width="10.85546875" style="13" bestFit="1" customWidth="1"/>
    <col min="16139" max="16384" width="9.140625" style="13"/>
  </cols>
  <sheetData>
    <row r="1" spans="1:12" ht="9.75" customHeight="1">
      <c r="A1" s="9"/>
      <c r="B1" s="10"/>
      <c r="C1" s="10"/>
      <c r="D1" s="10"/>
      <c r="E1" s="10"/>
      <c r="F1" s="10"/>
      <c r="G1" s="10"/>
      <c r="H1" s="11"/>
    </row>
    <row r="2" spans="1:12" ht="15" customHeight="1">
      <c r="A2" s="552" t="s">
        <v>617</v>
      </c>
      <c r="B2" s="552"/>
      <c r="C2" s="552"/>
      <c r="D2" s="552"/>
      <c r="E2" s="552"/>
      <c r="F2" s="552"/>
      <c r="G2" s="552"/>
      <c r="H2" s="552"/>
    </row>
    <row r="3" spans="1:12">
      <c r="A3" s="9"/>
      <c r="B3" s="10"/>
      <c r="C3" s="10"/>
      <c r="D3" s="14"/>
      <c r="E3" s="14"/>
      <c r="F3" s="10"/>
      <c r="G3" s="10"/>
      <c r="H3" s="11"/>
    </row>
    <row r="4" spans="1:12" ht="12.75" customHeight="1">
      <c r="A4" s="554" t="s">
        <v>107</v>
      </c>
      <c r="B4" s="554"/>
      <c r="C4" s="554"/>
      <c r="D4" s="554"/>
      <c r="E4" s="554"/>
      <c r="F4" s="554"/>
      <c r="G4" s="554"/>
      <c r="H4" s="554"/>
    </row>
    <row r="5" spans="1:12" ht="12.75" customHeight="1">
      <c r="A5" s="554" t="s">
        <v>419</v>
      </c>
      <c r="B5" s="554"/>
      <c r="C5" s="554"/>
      <c r="D5" s="554"/>
      <c r="E5" s="554"/>
      <c r="F5" s="554"/>
      <c r="G5" s="554"/>
      <c r="H5" s="554"/>
    </row>
    <row r="6" spans="1:12" ht="107.25" customHeight="1">
      <c r="A6" s="555" t="s">
        <v>82</v>
      </c>
      <c r="B6" s="555"/>
      <c r="C6" s="555"/>
      <c r="D6" s="555"/>
      <c r="E6" s="555"/>
      <c r="F6" s="555"/>
      <c r="G6" s="555"/>
      <c r="H6" s="555"/>
    </row>
    <row r="7" spans="1:12">
      <c r="A7" s="9"/>
      <c r="B7" s="10"/>
      <c r="C7" s="10"/>
      <c r="D7" s="15"/>
      <c r="E7" s="14"/>
      <c r="F7" s="10"/>
      <c r="G7" s="10"/>
      <c r="H7" s="11"/>
    </row>
    <row r="8" spans="1:12">
      <c r="A8" s="551" t="s">
        <v>110</v>
      </c>
      <c r="B8" s="551"/>
      <c r="C8" s="551"/>
      <c r="D8" s="551"/>
      <c r="E8" s="551"/>
      <c r="F8" s="551"/>
      <c r="G8" s="551"/>
      <c r="H8" s="551"/>
    </row>
    <row r="9" spans="1:12">
      <c r="A9" s="16"/>
      <c r="B9" s="16"/>
      <c r="C9" s="16"/>
      <c r="D9" s="16"/>
      <c r="E9" s="16"/>
      <c r="F9" s="16"/>
      <c r="G9" s="16"/>
      <c r="H9" s="17"/>
    </row>
    <row r="10" spans="1:12" ht="45" customHeight="1">
      <c r="A10" s="18" t="s">
        <v>111</v>
      </c>
      <c r="B10" s="19" t="s">
        <v>112</v>
      </c>
      <c r="C10" s="20" t="s">
        <v>113</v>
      </c>
      <c r="D10" s="20" t="s">
        <v>114</v>
      </c>
      <c r="E10" s="20" t="s">
        <v>115</v>
      </c>
      <c r="F10" s="20" t="s">
        <v>116</v>
      </c>
      <c r="G10" s="20" t="s">
        <v>117</v>
      </c>
      <c r="H10" s="21" t="s">
        <v>118</v>
      </c>
    </row>
    <row r="11" spans="1:12">
      <c r="A11" s="22">
        <v>1</v>
      </c>
      <c r="B11" s="22">
        <v>2</v>
      </c>
      <c r="C11" s="22">
        <v>3</v>
      </c>
      <c r="D11" s="23">
        <v>4</v>
      </c>
      <c r="E11" s="22">
        <v>5</v>
      </c>
      <c r="F11" s="22">
        <v>6</v>
      </c>
      <c r="G11" s="22">
        <v>7</v>
      </c>
      <c r="H11" s="24">
        <v>8</v>
      </c>
      <c r="J11" s="362" t="s">
        <v>562</v>
      </c>
      <c r="K11" s="378" t="s">
        <v>563</v>
      </c>
    </row>
    <row r="12" spans="1:12" ht="21" customHeight="1">
      <c r="A12" s="550">
        <v>1</v>
      </c>
      <c r="B12" s="227" t="s">
        <v>121</v>
      </c>
      <c r="C12" s="20">
        <v>111</v>
      </c>
      <c r="D12" s="19">
        <v>211020</v>
      </c>
      <c r="E12" s="19" t="s">
        <v>120</v>
      </c>
      <c r="F12" s="21">
        <f>H12/G12</f>
        <v>1185843.3333333333</v>
      </c>
      <c r="G12" s="33">
        <v>12</v>
      </c>
      <c r="H12" s="28">
        <v>14230120</v>
      </c>
      <c r="J12" s="363"/>
      <c r="K12" s="379"/>
    </row>
    <row r="13" spans="1:12">
      <c r="A13" s="550"/>
      <c r="B13" s="34" t="s">
        <v>122</v>
      </c>
      <c r="C13" s="34"/>
      <c r="D13" s="35"/>
      <c r="E13" s="35"/>
      <c r="F13" s="36"/>
      <c r="G13" s="37"/>
      <c r="H13" s="38">
        <f>H12</f>
        <v>14230120</v>
      </c>
      <c r="J13" s="363"/>
      <c r="K13" s="379"/>
      <c r="L13" s="40"/>
    </row>
    <row r="14" spans="1:12">
      <c r="A14" s="9"/>
      <c r="B14" s="10"/>
      <c r="C14" s="10"/>
      <c r="D14" s="15"/>
      <c r="E14" s="14"/>
      <c r="F14" s="10"/>
      <c r="G14" s="10"/>
      <c r="H14" s="11"/>
      <c r="J14" s="363"/>
      <c r="K14" s="379"/>
    </row>
    <row r="15" spans="1:12">
      <c r="A15" s="552" t="s">
        <v>397</v>
      </c>
      <c r="B15" s="552"/>
      <c r="C15" s="552"/>
      <c r="D15" s="552"/>
      <c r="E15" s="552"/>
      <c r="F15" s="552"/>
      <c r="G15" s="552"/>
      <c r="H15" s="552"/>
      <c r="J15" s="364"/>
      <c r="K15" s="374"/>
    </row>
    <row r="16" spans="1:12">
      <c r="A16" s="9"/>
      <c r="B16" s="10"/>
      <c r="C16" s="10"/>
      <c r="D16" s="10"/>
      <c r="E16" s="10"/>
      <c r="F16" s="10"/>
      <c r="G16" s="10"/>
      <c r="H16" s="11"/>
      <c r="J16" s="364"/>
      <c r="K16" s="374"/>
    </row>
    <row r="17" spans="1:11" ht="76.5" customHeight="1">
      <c r="A17" s="20" t="s">
        <v>124</v>
      </c>
      <c r="B17" s="19" t="s">
        <v>112</v>
      </c>
      <c r="C17" s="20" t="s">
        <v>113</v>
      </c>
      <c r="D17" s="20" t="s">
        <v>114</v>
      </c>
      <c r="E17" s="20" t="s">
        <v>398</v>
      </c>
      <c r="F17" s="20" t="s">
        <v>399</v>
      </c>
      <c r="G17" s="20" t="s">
        <v>400</v>
      </c>
      <c r="H17" s="21" t="s">
        <v>118</v>
      </c>
      <c r="J17" s="364"/>
      <c r="K17" s="374"/>
    </row>
    <row r="18" spans="1:11">
      <c r="A18" s="19">
        <v>1</v>
      </c>
      <c r="B18" s="19">
        <v>2</v>
      </c>
      <c r="C18" s="19">
        <v>3</v>
      </c>
      <c r="D18" s="19">
        <v>4</v>
      </c>
      <c r="E18" s="19">
        <v>5</v>
      </c>
      <c r="F18" s="19">
        <v>6</v>
      </c>
      <c r="G18" s="19">
        <v>7</v>
      </c>
      <c r="H18" s="44">
        <v>8</v>
      </c>
      <c r="J18" s="364"/>
      <c r="K18" s="374"/>
    </row>
    <row r="19" spans="1:11" ht="24.75" customHeight="1">
      <c r="A19" s="49">
        <v>1</v>
      </c>
      <c r="B19" s="32" t="s">
        <v>401</v>
      </c>
      <c r="C19" s="20">
        <v>112</v>
      </c>
      <c r="D19" s="19">
        <v>212000</v>
      </c>
      <c r="E19" s="52"/>
      <c r="F19" s="53"/>
      <c r="G19" s="53"/>
      <c r="H19" s="207"/>
      <c r="J19" s="383"/>
      <c r="K19" s="374"/>
    </row>
    <row r="20" spans="1:11">
      <c r="A20" s="49"/>
      <c r="B20" s="252" t="s">
        <v>420</v>
      </c>
      <c r="C20" s="252"/>
      <c r="D20" s="19"/>
      <c r="E20" s="19"/>
      <c r="F20" s="19"/>
      <c r="G20" s="72"/>
      <c r="H20" s="207"/>
      <c r="I20" s="13"/>
      <c r="J20" s="364"/>
      <c r="K20" s="374"/>
    </row>
    <row r="21" spans="1:11">
      <c r="A21" s="49"/>
      <c r="B21" s="252" t="s">
        <v>408</v>
      </c>
      <c r="C21" s="252"/>
      <c r="D21" s="19"/>
      <c r="E21" s="19">
        <v>2</v>
      </c>
      <c r="F21" s="33">
        <f>H21/G21/E21</f>
        <v>11.5</v>
      </c>
      <c r="G21" s="72">
        <v>350</v>
      </c>
      <c r="H21" s="28">
        <v>8050</v>
      </c>
      <c r="I21" s="13"/>
      <c r="J21" s="364">
        <v>5600</v>
      </c>
      <c r="K21" s="374"/>
    </row>
    <row r="22" spans="1:11" s="103" customFormat="1" ht="14.25" customHeight="1">
      <c r="A22" s="49"/>
      <c r="B22" s="73" t="s">
        <v>122</v>
      </c>
      <c r="C22" s="73"/>
      <c r="D22" s="84"/>
      <c r="E22" s="58"/>
      <c r="F22" s="253"/>
      <c r="G22" s="58"/>
      <c r="H22" s="38">
        <f>H21</f>
        <v>8050</v>
      </c>
      <c r="I22" s="267"/>
      <c r="J22" s="363"/>
      <c r="K22" s="374"/>
    </row>
    <row r="23" spans="1:11">
      <c r="A23" s="9"/>
      <c r="B23" s="10"/>
      <c r="C23" s="10"/>
      <c r="D23" s="10"/>
      <c r="E23" s="10"/>
      <c r="F23" s="10"/>
      <c r="G23" s="10"/>
      <c r="H23" s="11"/>
      <c r="J23" s="363"/>
      <c r="K23" s="374"/>
    </row>
    <row r="24" spans="1:11">
      <c r="A24" s="551" t="s">
        <v>123</v>
      </c>
      <c r="B24" s="551"/>
      <c r="C24" s="551"/>
      <c r="D24" s="551"/>
      <c r="E24" s="551"/>
      <c r="F24" s="551"/>
      <c r="G24" s="551"/>
      <c r="H24" s="551"/>
      <c r="J24" s="363"/>
      <c r="K24" s="374"/>
    </row>
    <row r="25" spans="1:11">
      <c r="A25" s="16"/>
      <c r="B25" s="16"/>
      <c r="C25" s="16"/>
      <c r="D25" s="16"/>
      <c r="E25" s="16"/>
      <c r="F25" s="16"/>
      <c r="G25" s="16"/>
      <c r="H25" s="17"/>
      <c r="J25" s="363"/>
      <c r="K25" s="374"/>
    </row>
    <row r="26" spans="1:11" ht="42.75" customHeight="1">
      <c r="A26" s="18" t="s">
        <v>124</v>
      </c>
      <c r="B26" s="19" t="s">
        <v>112</v>
      </c>
      <c r="C26" s="20" t="s">
        <v>113</v>
      </c>
      <c r="D26" s="20" t="s">
        <v>114</v>
      </c>
      <c r="E26" s="20" t="s">
        <v>115</v>
      </c>
      <c r="F26" s="20" t="s">
        <v>117</v>
      </c>
      <c r="G26" s="20" t="s">
        <v>125</v>
      </c>
      <c r="H26" s="21" t="s">
        <v>126</v>
      </c>
      <c r="J26" s="363"/>
      <c r="K26" s="374"/>
    </row>
    <row r="27" spans="1:11">
      <c r="A27" s="22">
        <v>1</v>
      </c>
      <c r="B27" s="22">
        <v>2</v>
      </c>
      <c r="C27" s="22">
        <v>3</v>
      </c>
      <c r="D27" s="22">
        <v>4</v>
      </c>
      <c r="E27" s="22">
        <v>5</v>
      </c>
      <c r="F27" s="22">
        <v>6</v>
      </c>
      <c r="G27" s="22">
        <v>7</v>
      </c>
      <c r="H27" s="24">
        <v>8</v>
      </c>
      <c r="J27" s="363"/>
      <c r="K27" s="374"/>
    </row>
    <row r="28" spans="1:11">
      <c r="A28" s="41" t="s">
        <v>127</v>
      </c>
      <c r="B28" s="336" t="s">
        <v>128</v>
      </c>
      <c r="C28" s="18">
        <v>119</v>
      </c>
      <c r="D28" s="43">
        <v>213000</v>
      </c>
      <c r="E28" s="19" t="s">
        <v>129</v>
      </c>
      <c r="F28" s="44">
        <v>12</v>
      </c>
      <c r="G28" s="45">
        <f>H28/F28</f>
        <v>358124.83333333331</v>
      </c>
      <c r="H28" s="28">
        <v>4297498</v>
      </c>
      <c r="J28" s="363"/>
      <c r="K28" s="379"/>
    </row>
    <row r="29" spans="1:11">
      <c r="A29" s="35"/>
      <c r="B29" s="34" t="s">
        <v>122</v>
      </c>
      <c r="C29" s="34"/>
      <c r="D29" s="35"/>
      <c r="E29" s="46"/>
      <c r="F29" s="47"/>
      <c r="G29" s="47"/>
      <c r="H29" s="38">
        <f>H28</f>
        <v>4297498</v>
      </c>
      <c r="J29" s="363"/>
      <c r="K29" s="379"/>
    </row>
    <row r="30" spans="1:11" ht="14.25" customHeight="1">
      <c r="A30" s="9"/>
      <c r="B30" s="10"/>
      <c r="C30" s="10"/>
      <c r="D30" s="10"/>
      <c r="E30" s="10"/>
      <c r="F30" s="10"/>
      <c r="G30" s="10"/>
      <c r="H30" s="11"/>
      <c r="J30" s="363"/>
      <c r="K30" s="379"/>
    </row>
    <row r="31" spans="1:11" ht="15" hidden="1" customHeight="1">
      <c r="A31" s="552" t="s">
        <v>130</v>
      </c>
      <c r="B31" s="553"/>
      <c r="C31" s="553"/>
      <c r="D31" s="553"/>
      <c r="E31" s="553"/>
      <c r="F31" s="553"/>
      <c r="G31" s="553"/>
      <c r="H31" s="553"/>
      <c r="J31" s="363"/>
      <c r="K31" s="379"/>
    </row>
    <row r="32" spans="1:11" hidden="1">
      <c r="A32" s="9"/>
      <c r="B32" s="10"/>
      <c r="C32" s="10"/>
      <c r="D32" s="10"/>
      <c r="E32" s="10"/>
      <c r="F32" s="10"/>
      <c r="G32" s="10"/>
      <c r="H32" s="11"/>
      <c r="J32" s="363"/>
      <c r="K32" s="379"/>
    </row>
    <row r="33" spans="1:11" ht="51" hidden="1">
      <c r="A33" s="20" t="s">
        <v>124</v>
      </c>
      <c r="B33" s="48" t="s">
        <v>112</v>
      </c>
      <c r="C33" s="20" t="s">
        <v>113</v>
      </c>
      <c r="D33" s="48"/>
      <c r="E33" s="20" t="s">
        <v>131</v>
      </c>
      <c r="F33" s="20" t="s">
        <v>132</v>
      </c>
      <c r="G33" s="20" t="s">
        <v>133</v>
      </c>
      <c r="H33" s="21" t="s">
        <v>118</v>
      </c>
      <c r="J33" s="363"/>
      <c r="K33" s="379"/>
    </row>
    <row r="34" spans="1:11" hidden="1">
      <c r="A34" s="19">
        <v>1</v>
      </c>
      <c r="B34" s="19">
        <v>2</v>
      </c>
      <c r="C34" s="48">
        <v>3</v>
      </c>
      <c r="D34" s="48">
        <v>4</v>
      </c>
      <c r="E34" s="19">
        <v>5</v>
      </c>
      <c r="F34" s="19">
        <v>6</v>
      </c>
      <c r="G34" s="19">
        <v>7</v>
      </c>
      <c r="H34" s="44">
        <v>8</v>
      </c>
      <c r="J34" s="363"/>
      <c r="K34" s="379"/>
    </row>
    <row r="35" spans="1:11" hidden="1">
      <c r="A35" s="49" t="s">
        <v>127</v>
      </c>
      <c r="B35" s="50" t="s">
        <v>134</v>
      </c>
      <c r="C35" s="51" t="s">
        <v>61</v>
      </c>
      <c r="D35" s="19">
        <v>214000</v>
      </c>
      <c r="E35" s="52"/>
      <c r="F35" s="53"/>
      <c r="G35" s="53"/>
      <c r="H35" s="54">
        <f>SUM(H36:H36)</f>
        <v>0</v>
      </c>
      <c r="J35" s="363"/>
      <c r="K35" s="379"/>
    </row>
    <row r="36" spans="1:11" hidden="1">
      <c r="A36" s="49"/>
      <c r="B36" s="71" t="s">
        <v>421</v>
      </c>
      <c r="C36" s="168"/>
      <c r="D36" s="48"/>
      <c r="E36" s="19">
        <v>1</v>
      </c>
      <c r="F36" s="19">
        <v>1</v>
      </c>
      <c r="G36" s="254">
        <f>H36/2</f>
        <v>0</v>
      </c>
      <c r="H36" s="57"/>
      <c r="J36" s="363"/>
      <c r="K36" s="379"/>
    </row>
    <row r="37" spans="1:11" hidden="1">
      <c r="A37" s="58"/>
      <c r="B37" s="59" t="s">
        <v>122</v>
      </c>
      <c r="C37" s="60"/>
      <c r="D37" s="61"/>
      <c r="E37" s="58"/>
      <c r="F37" s="58"/>
      <c r="G37" s="62"/>
      <c r="H37" s="38">
        <f>H35</f>
        <v>0</v>
      </c>
      <c r="J37" s="363"/>
      <c r="K37" s="379"/>
    </row>
    <row r="38" spans="1:11" s="68" customFormat="1" hidden="1">
      <c r="A38" s="9"/>
      <c r="B38" s="63"/>
      <c r="C38" s="64"/>
      <c r="D38" s="10"/>
      <c r="E38" s="9"/>
      <c r="F38" s="9"/>
      <c r="G38" s="65"/>
      <c r="H38" s="66"/>
      <c r="I38" s="67"/>
      <c r="J38" s="366"/>
      <c r="K38" s="384"/>
    </row>
    <row r="39" spans="1:11">
      <c r="A39" s="9"/>
      <c r="B39" s="14"/>
      <c r="C39" s="14"/>
      <c r="D39" s="14" t="s">
        <v>279</v>
      </c>
      <c r="E39" s="14"/>
      <c r="F39" s="69"/>
      <c r="G39" s="69"/>
      <c r="H39" s="66"/>
      <c r="J39" s="363"/>
      <c r="K39" s="379"/>
    </row>
    <row r="40" spans="1:11">
      <c r="A40" s="9"/>
      <c r="B40" s="10"/>
      <c r="C40" s="10"/>
      <c r="D40" s="10"/>
      <c r="E40" s="10"/>
      <c r="F40" s="10"/>
      <c r="G40" s="10"/>
      <c r="H40" s="11"/>
      <c r="J40" s="363"/>
      <c r="K40" s="379"/>
    </row>
    <row r="41" spans="1:11" ht="42.75" customHeight="1">
      <c r="A41" s="20" t="s">
        <v>161</v>
      </c>
      <c r="B41" s="19" t="s">
        <v>112</v>
      </c>
      <c r="C41" s="20" t="s">
        <v>113</v>
      </c>
      <c r="D41" s="20" t="s">
        <v>114</v>
      </c>
      <c r="E41" s="20" t="s">
        <v>115</v>
      </c>
      <c r="F41" s="20" t="s">
        <v>137</v>
      </c>
      <c r="G41" s="20" t="s">
        <v>138</v>
      </c>
      <c r="H41" s="21" t="s">
        <v>118</v>
      </c>
      <c r="J41" s="363"/>
      <c r="K41" s="379"/>
    </row>
    <row r="42" spans="1:11">
      <c r="A42" s="20">
        <v>1</v>
      </c>
      <c r="B42" s="19">
        <v>2</v>
      </c>
      <c r="C42" s="19">
        <v>3</v>
      </c>
      <c r="D42" s="19">
        <v>4</v>
      </c>
      <c r="E42" s="19">
        <v>5</v>
      </c>
      <c r="F42" s="19">
        <v>6</v>
      </c>
      <c r="G42" s="19">
        <v>7</v>
      </c>
      <c r="H42" s="44">
        <v>8</v>
      </c>
      <c r="J42" s="363"/>
      <c r="K42" s="379"/>
    </row>
    <row r="43" spans="1:11">
      <c r="A43" s="20">
        <v>1</v>
      </c>
      <c r="B43" s="71" t="s">
        <v>422</v>
      </c>
      <c r="C43" s="51" t="s">
        <v>62</v>
      </c>
      <c r="D43" s="19">
        <v>221000</v>
      </c>
      <c r="E43" s="19" t="s">
        <v>129</v>
      </c>
      <c r="F43" s="44">
        <v>12</v>
      </c>
      <c r="G43" s="21">
        <f>H43/F43</f>
        <v>7000</v>
      </c>
      <c r="H43" s="57">
        <v>84000</v>
      </c>
      <c r="J43" s="363">
        <v>84000</v>
      </c>
      <c r="K43" s="379"/>
    </row>
    <row r="44" spans="1:11">
      <c r="A44" s="20">
        <v>2</v>
      </c>
      <c r="B44" s="71" t="s">
        <v>281</v>
      </c>
      <c r="C44" s="71"/>
      <c r="D44" s="49"/>
      <c r="E44" s="19" t="s">
        <v>129</v>
      </c>
      <c r="F44" s="44">
        <v>12</v>
      </c>
      <c r="G44" s="21">
        <f>H44/F44</f>
        <v>1933</v>
      </c>
      <c r="H44" s="57">
        <v>23196</v>
      </c>
      <c r="J44" s="363">
        <v>22716</v>
      </c>
      <c r="K44" s="379"/>
    </row>
    <row r="45" spans="1:11" ht="27.6" customHeight="1">
      <c r="A45" s="20">
        <v>3</v>
      </c>
      <c r="B45" s="71" t="s">
        <v>423</v>
      </c>
      <c r="C45" s="71"/>
      <c r="D45" s="49"/>
      <c r="E45" s="19" t="s">
        <v>140</v>
      </c>
      <c r="F45" s="44">
        <v>30</v>
      </c>
      <c r="G45" s="21">
        <f>H45/F45</f>
        <v>116.66666666666667</v>
      </c>
      <c r="H45" s="57">
        <v>3500</v>
      </c>
      <c r="J45" s="363">
        <v>2131</v>
      </c>
      <c r="K45" s="379"/>
    </row>
    <row r="46" spans="1:11" ht="22.5" customHeight="1">
      <c r="A46" s="20">
        <v>4</v>
      </c>
      <c r="B46" s="71" t="s">
        <v>424</v>
      </c>
      <c r="C46" s="71"/>
      <c r="D46" s="49"/>
      <c r="E46" s="19" t="s">
        <v>129</v>
      </c>
      <c r="F46" s="44">
        <v>12</v>
      </c>
      <c r="G46" s="21">
        <f>H46/F46</f>
        <v>750</v>
      </c>
      <c r="H46" s="57">
        <v>9000</v>
      </c>
      <c r="J46" s="363">
        <v>9000</v>
      </c>
      <c r="K46" s="379"/>
    </row>
    <row r="47" spans="1:11">
      <c r="A47" s="58"/>
      <c r="B47" s="159" t="s">
        <v>122</v>
      </c>
      <c r="C47" s="159"/>
      <c r="D47" s="84"/>
      <c r="E47" s="61"/>
      <c r="F47" s="61"/>
      <c r="G47" s="61"/>
      <c r="H47" s="38">
        <f>SUM(H43:H46)</f>
        <v>119696</v>
      </c>
      <c r="J47" s="364"/>
      <c r="K47" s="374"/>
    </row>
    <row r="48" spans="1:11">
      <c r="A48" s="9"/>
      <c r="B48" s="10"/>
      <c r="C48" s="10"/>
      <c r="D48" s="10"/>
      <c r="E48" s="10"/>
      <c r="F48" s="10"/>
      <c r="G48" s="10"/>
      <c r="H48" s="11"/>
      <c r="J48" s="364"/>
      <c r="K48" s="374"/>
    </row>
    <row r="49" spans="1:11" ht="12" customHeight="1">
      <c r="A49" s="9"/>
      <c r="B49" s="10"/>
      <c r="C49" s="10"/>
      <c r="D49" s="14" t="s">
        <v>229</v>
      </c>
      <c r="E49" s="14"/>
      <c r="F49" s="69"/>
      <c r="G49" s="69"/>
      <c r="H49" s="66"/>
      <c r="J49" s="363"/>
      <c r="K49" s="379"/>
    </row>
    <row r="50" spans="1:11">
      <c r="A50" s="9"/>
      <c r="B50" s="10"/>
      <c r="C50" s="10"/>
      <c r="D50" s="14"/>
      <c r="E50" s="14"/>
      <c r="F50" s="69"/>
      <c r="G50" s="69"/>
      <c r="H50" s="66"/>
      <c r="J50" s="363"/>
      <c r="K50" s="379"/>
    </row>
    <row r="51" spans="1:11" ht="44.25" customHeight="1">
      <c r="A51" s="20" t="s">
        <v>111</v>
      </c>
      <c r="B51" s="19" t="s">
        <v>112</v>
      </c>
      <c r="C51" s="20" t="s">
        <v>113</v>
      </c>
      <c r="D51" s="20" t="s">
        <v>114</v>
      </c>
      <c r="E51" s="20" t="s">
        <v>115</v>
      </c>
      <c r="F51" s="20" t="s">
        <v>137</v>
      </c>
      <c r="G51" s="20" t="s">
        <v>138</v>
      </c>
      <c r="H51" s="21" t="s">
        <v>118</v>
      </c>
      <c r="J51" s="363"/>
      <c r="K51" s="379"/>
    </row>
    <row r="52" spans="1:11" ht="14.25" customHeight="1">
      <c r="A52" s="20">
        <v>1</v>
      </c>
      <c r="B52" s="20">
        <v>2</v>
      </c>
      <c r="C52" s="19">
        <v>3</v>
      </c>
      <c r="D52" s="19">
        <v>4</v>
      </c>
      <c r="E52" s="19">
        <v>5</v>
      </c>
      <c r="F52" s="19">
        <v>6</v>
      </c>
      <c r="G52" s="19">
        <v>7</v>
      </c>
      <c r="H52" s="44">
        <v>8</v>
      </c>
      <c r="I52" s="67"/>
      <c r="J52" s="366"/>
      <c r="K52" s="384"/>
    </row>
    <row r="53" spans="1:11" ht="25.5">
      <c r="A53" s="20">
        <v>1</v>
      </c>
      <c r="B53" s="226" t="s">
        <v>425</v>
      </c>
      <c r="C53" s="51" t="s">
        <v>62</v>
      </c>
      <c r="D53" s="19">
        <v>225020</v>
      </c>
      <c r="E53" s="19" t="s">
        <v>140</v>
      </c>
      <c r="F53" s="44">
        <f>H53/G53</f>
        <v>21.23076923076923</v>
      </c>
      <c r="G53" s="72">
        <v>650</v>
      </c>
      <c r="H53" s="268">
        <v>13800</v>
      </c>
      <c r="I53" s="67"/>
      <c r="J53" s="366"/>
      <c r="K53" s="384"/>
    </row>
    <row r="54" spans="1:11" hidden="1">
      <c r="A54" s="20">
        <v>2</v>
      </c>
      <c r="B54" s="269" t="s">
        <v>426</v>
      </c>
      <c r="C54" s="51" t="s">
        <v>62</v>
      </c>
      <c r="D54" s="19">
        <v>225020</v>
      </c>
      <c r="E54" s="19" t="s">
        <v>140</v>
      </c>
      <c r="F54" s="44">
        <v>10</v>
      </c>
      <c r="G54" s="72">
        <v>500</v>
      </c>
      <c r="H54" s="268"/>
      <c r="I54" s="67"/>
      <c r="J54" s="366"/>
      <c r="K54" s="384"/>
    </row>
    <row r="55" spans="1:11" ht="14.25" customHeight="1">
      <c r="A55" s="84"/>
      <c r="B55" s="140" t="s">
        <v>122</v>
      </c>
      <c r="C55" s="140"/>
      <c r="D55" s="84"/>
      <c r="E55" s="61"/>
      <c r="F55" s="61"/>
      <c r="G55" s="61"/>
      <c r="H55" s="38">
        <f>SUM(H53:H54)</f>
        <v>13800</v>
      </c>
      <c r="I55" s="230"/>
      <c r="J55" s="366"/>
      <c r="K55" s="384"/>
    </row>
    <row r="56" spans="1:11" ht="14.25" customHeight="1">
      <c r="A56" s="14"/>
      <c r="B56" s="231"/>
      <c r="C56" s="231"/>
      <c r="D56" s="14"/>
      <c r="E56" s="10"/>
      <c r="F56" s="10"/>
      <c r="G56" s="10"/>
      <c r="H56" s="66"/>
      <c r="I56" s="230"/>
      <c r="J56" s="366"/>
      <c r="K56" s="384"/>
    </row>
    <row r="57" spans="1:11">
      <c r="A57" s="9"/>
      <c r="B57" s="10"/>
      <c r="C57" s="10"/>
      <c r="D57" s="14" t="s">
        <v>141</v>
      </c>
      <c r="E57" s="14"/>
      <c r="F57" s="69"/>
      <c r="G57" s="69"/>
      <c r="H57" s="66"/>
      <c r="I57" s="67"/>
      <c r="J57" s="366"/>
      <c r="K57" s="384"/>
    </row>
    <row r="58" spans="1:11" ht="63.75" hidden="1">
      <c r="A58" s="169" t="s">
        <v>161</v>
      </c>
      <c r="B58" s="170" t="s">
        <v>112</v>
      </c>
      <c r="C58" s="170"/>
      <c r="D58" s="169" t="s">
        <v>114</v>
      </c>
      <c r="E58" s="171" t="s">
        <v>304</v>
      </c>
      <c r="F58" s="172" t="s">
        <v>305</v>
      </c>
      <c r="G58" s="173" t="s">
        <v>306</v>
      </c>
      <c r="H58" s="174" t="s">
        <v>307</v>
      </c>
      <c r="J58" s="363"/>
      <c r="K58" s="379"/>
    </row>
    <row r="59" spans="1:11" ht="13.5" hidden="1" thickBot="1">
      <c r="A59" s="175">
        <v>1</v>
      </c>
      <c r="B59" s="176">
        <v>2</v>
      </c>
      <c r="C59" s="176"/>
      <c r="D59" s="175">
        <v>3</v>
      </c>
      <c r="E59" s="177">
        <v>4</v>
      </c>
      <c r="F59" s="178">
        <v>5</v>
      </c>
      <c r="G59" s="179">
        <v>6</v>
      </c>
      <c r="H59" s="180">
        <v>7</v>
      </c>
      <c r="J59" s="363"/>
      <c r="K59" s="379"/>
    </row>
    <row r="60" spans="1:11" ht="38.25" hidden="1">
      <c r="A60" s="181" t="s">
        <v>127</v>
      </c>
      <c r="B60" s="182" t="s">
        <v>308</v>
      </c>
      <c r="C60" s="183"/>
      <c r="D60" s="184">
        <v>22601</v>
      </c>
      <c r="E60" s="185"/>
      <c r="F60" s="186"/>
      <c r="G60" s="187"/>
      <c r="H60" s="188">
        <f>H61+H67</f>
        <v>0</v>
      </c>
      <c r="J60" s="363"/>
      <c r="K60" s="379"/>
    </row>
    <row r="61" spans="1:11" hidden="1">
      <c r="A61" s="189"/>
      <c r="B61" s="190" t="s">
        <v>309</v>
      </c>
      <c r="C61" s="190"/>
      <c r="D61" s="191"/>
      <c r="E61" s="192"/>
      <c r="F61" s="53"/>
      <c r="G61" s="193"/>
      <c r="H61" s="194">
        <f>SUM(H63:H66)</f>
        <v>0</v>
      </c>
      <c r="J61" s="363"/>
      <c r="K61" s="379"/>
    </row>
    <row r="62" spans="1:11" ht="16.5" hidden="1" customHeight="1">
      <c r="A62" s="195"/>
      <c r="B62" s="190" t="s">
        <v>310</v>
      </c>
      <c r="C62" s="190"/>
      <c r="D62" s="191"/>
      <c r="E62" s="192"/>
      <c r="F62" s="53"/>
      <c r="G62" s="193"/>
      <c r="H62" s="196"/>
      <c r="J62" s="363"/>
      <c r="K62" s="379"/>
    </row>
    <row r="63" spans="1:11" hidden="1">
      <c r="A63" s="195"/>
      <c r="B63" s="197" t="s">
        <v>311</v>
      </c>
      <c r="C63" s="197"/>
      <c r="D63" s="191"/>
      <c r="E63" s="19">
        <v>5</v>
      </c>
      <c r="F63" s="19">
        <v>2</v>
      </c>
      <c r="G63" s="198"/>
      <c r="H63" s="199">
        <f>E63*F63*G63/1000</f>
        <v>0</v>
      </c>
      <c r="J63" s="363"/>
      <c r="K63" s="379"/>
    </row>
    <row r="64" spans="1:11" hidden="1">
      <c r="A64" s="195"/>
      <c r="B64" s="197" t="s">
        <v>312</v>
      </c>
      <c r="C64" s="197"/>
      <c r="D64" s="191"/>
      <c r="E64" s="19">
        <v>6</v>
      </c>
      <c r="F64" s="19">
        <v>1</v>
      </c>
      <c r="G64" s="198"/>
      <c r="H64" s="199">
        <f>E64*F64*G64/1000</f>
        <v>0</v>
      </c>
      <c r="J64" s="363"/>
      <c r="K64" s="379"/>
    </row>
    <row r="65" spans="1:19" hidden="1">
      <c r="A65" s="195"/>
      <c r="B65" s="197" t="s">
        <v>313</v>
      </c>
      <c r="C65" s="197"/>
      <c r="D65" s="189"/>
      <c r="E65" s="19">
        <v>6</v>
      </c>
      <c r="F65" s="19">
        <v>1</v>
      </c>
      <c r="G65" s="198"/>
      <c r="H65" s="199">
        <f>E65*F65*G65/1000</f>
        <v>0</v>
      </c>
      <c r="J65" s="363"/>
      <c r="K65" s="379"/>
    </row>
    <row r="66" spans="1:19" hidden="1">
      <c r="A66" s="195"/>
      <c r="B66" s="197" t="s">
        <v>314</v>
      </c>
      <c r="C66" s="197"/>
      <c r="D66" s="189"/>
      <c r="E66" s="19">
        <v>6</v>
      </c>
      <c r="F66" s="19">
        <v>1</v>
      </c>
      <c r="G66" s="198"/>
      <c r="H66" s="199">
        <f>E66*F66*G66/1000</f>
        <v>0</v>
      </c>
      <c r="J66" s="363"/>
      <c r="K66" s="379"/>
    </row>
    <row r="67" spans="1:19" hidden="1">
      <c r="A67" s="191"/>
      <c r="B67" s="190" t="s">
        <v>315</v>
      </c>
      <c r="C67" s="190"/>
      <c r="D67" s="191"/>
      <c r="E67" s="49"/>
      <c r="F67" s="49"/>
      <c r="G67" s="200"/>
      <c r="H67" s="196">
        <f>H69</f>
        <v>0</v>
      </c>
      <c r="J67" s="363"/>
      <c r="K67" s="379"/>
    </row>
    <row r="68" spans="1:19" hidden="1">
      <c r="A68" s="191"/>
      <c r="B68" s="190" t="s">
        <v>310</v>
      </c>
      <c r="C68" s="190"/>
      <c r="D68" s="191"/>
      <c r="E68" s="49"/>
      <c r="F68" s="49"/>
      <c r="G68" s="200"/>
      <c r="H68" s="196"/>
      <c r="J68" s="363"/>
      <c r="K68" s="379"/>
    </row>
    <row r="69" spans="1:19" hidden="1">
      <c r="A69" s="191"/>
      <c r="B69" s="197" t="s">
        <v>313</v>
      </c>
      <c r="C69" s="201"/>
      <c r="D69" s="195"/>
      <c r="E69" s="202">
        <v>11</v>
      </c>
      <c r="F69" s="202">
        <v>1</v>
      </c>
      <c r="G69" s="203"/>
      <c r="H69" s="199">
        <f>E69*F69*G69/1000</f>
        <v>0</v>
      </c>
      <c r="J69" s="363"/>
      <c r="K69" s="379"/>
    </row>
    <row r="70" spans="1:19" ht="13.5" hidden="1" thickBot="1">
      <c r="A70" s="204"/>
      <c r="B70" s="205"/>
      <c r="C70" s="205"/>
      <c r="D70" s="175"/>
      <c r="E70" s="178"/>
      <c r="F70" s="178"/>
      <c r="G70" s="179"/>
      <c r="H70" s="206"/>
      <c r="J70" s="363"/>
      <c r="K70" s="379"/>
    </row>
    <row r="71" spans="1:19" s="12" customFormat="1" ht="12.75" customHeight="1">
      <c r="A71" s="9"/>
      <c r="B71" s="10"/>
      <c r="C71" s="10"/>
      <c r="D71" s="10"/>
      <c r="E71" s="10"/>
      <c r="F71" s="10"/>
      <c r="G71" s="10"/>
      <c r="H71" s="11"/>
      <c r="J71" s="363"/>
      <c r="K71" s="379"/>
      <c r="L71" s="13"/>
      <c r="M71" s="13"/>
      <c r="N71" s="13"/>
      <c r="O71" s="13"/>
      <c r="P71" s="13"/>
      <c r="Q71" s="13"/>
      <c r="R71" s="13"/>
      <c r="S71" s="13"/>
    </row>
    <row r="72" spans="1:19" s="12" customFormat="1" ht="39.75" customHeight="1">
      <c r="A72" s="232" t="s">
        <v>364</v>
      </c>
      <c r="B72" s="233" t="s">
        <v>112</v>
      </c>
      <c r="C72" s="20" t="s">
        <v>113</v>
      </c>
      <c r="D72" s="79" t="s">
        <v>114</v>
      </c>
      <c r="E72" s="79" t="s">
        <v>365</v>
      </c>
      <c r="F72" s="79" t="s">
        <v>343</v>
      </c>
      <c r="G72" s="79" t="s">
        <v>427</v>
      </c>
      <c r="H72" s="81" t="s">
        <v>118</v>
      </c>
      <c r="J72" s="363"/>
      <c r="K72" s="379"/>
      <c r="L72" s="13"/>
      <c r="M72" s="13"/>
      <c r="N72" s="13"/>
      <c r="O72" s="13"/>
      <c r="P72" s="13"/>
      <c r="Q72" s="13"/>
      <c r="R72" s="13"/>
      <c r="S72" s="13"/>
    </row>
    <row r="73" spans="1:19" s="12" customFormat="1" ht="12.75" customHeight="1">
      <c r="A73" s="19">
        <v>1</v>
      </c>
      <c r="B73" s="19">
        <v>2</v>
      </c>
      <c r="C73" s="19">
        <v>3</v>
      </c>
      <c r="D73" s="20">
        <v>4</v>
      </c>
      <c r="E73" s="19">
        <v>5</v>
      </c>
      <c r="F73" s="19">
        <v>6</v>
      </c>
      <c r="G73" s="19">
        <v>7</v>
      </c>
      <c r="H73" s="234">
        <v>8</v>
      </c>
      <c r="J73" s="363"/>
      <c r="K73" s="379"/>
      <c r="L73" s="13"/>
      <c r="M73" s="13"/>
      <c r="N73" s="13"/>
      <c r="O73" s="13"/>
      <c r="P73" s="13"/>
      <c r="Q73" s="13"/>
      <c r="R73" s="13"/>
      <c r="S73" s="13"/>
    </row>
    <row r="74" spans="1:19" s="12" customFormat="1" ht="12.75" customHeight="1">
      <c r="A74" s="49">
        <v>1</v>
      </c>
      <c r="B74" s="257" t="s">
        <v>405</v>
      </c>
      <c r="C74" s="51" t="s">
        <v>61</v>
      </c>
      <c r="D74" s="19">
        <v>226000</v>
      </c>
      <c r="E74" s="19"/>
      <c r="F74" s="33"/>
      <c r="G74" s="19"/>
      <c r="H74" s="54">
        <f>H76</f>
        <v>21600</v>
      </c>
      <c r="J74" s="558">
        <v>16602.55</v>
      </c>
      <c r="K74" s="379"/>
      <c r="L74" s="13"/>
      <c r="M74" s="13"/>
      <c r="N74" s="13"/>
      <c r="O74" s="13"/>
      <c r="P74" s="13"/>
      <c r="Q74" s="13"/>
      <c r="R74" s="13"/>
      <c r="S74" s="13"/>
    </row>
    <row r="75" spans="1:19" s="12" customFormat="1" ht="12.75" customHeight="1">
      <c r="A75" s="49"/>
      <c r="B75" s="252" t="s">
        <v>406</v>
      </c>
      <c r="C75" s="252"/>
      <c r="D75" s="49"/>
      <c r="E75" s="19"/>
      <c r="F75" s="19"/>
      <c r="G75" s="56"/>
      <c r="H75" s="28"/>
      <c r="J75" s="559"/>
      <c r="K75" s="379"/>
      <c r="L75" s="13"/>
      <c r="M75" s="13"/>
      <c r="N75" s="13"/>
      <c r="O75" s="13"/>
      <c r="P75" s="13"/>
      <c r="Q75" s="13"/>
      <c r="R75" s="13"/>
      <c r="S75" s="13"/>
    </row>
    <row r="76" spans="1:19" s="12" customFormat="1" ht="12.75" customHeight="1">
      <c r="A76" s="49"/>
      <c r="B76" s="252" t="s">
        <v>428</v>
      </c>
      <c r="C76" s="252"/>
      <c r="D76" s="49"/>
      <c r="E76" s="19">
        <v>2</v>
      </c>
      <c r="F76" s="33">
        <v>2</v>
      </c>
      <c r="G76" s="56">
        <v>5400</v>
      </c>
      <c r="H76" s="28">
        <v>21600</v>
      </c>
      <c r="J76" s="559"/>
      <c r="K76" s="379"/>
      <c r="L76" s="13"/>
      <c r="M76" s="13"/>
      <c r="N76" s="13"/>
      <c r="O76" s="13"/>
      <c r="P76" s="13"/>
      <c r="Q76" s="13"/>
      <c r="R76" s="13"/>
      <c r="S76" s="13"/>
    </row>
    <row r="77" spans="1:19" ht="12.75" customHeight="1">
      <c r="A77" s="49">
        <v>2</v>
      </c>
      <c r="B77" s="105" t="s">
        <v>407</v>
      </c>
      <c r="C77" s="51" t="s">
        <v>61</v>
      </c>
      <c r="D77" s="19">
        <v>226000</v>
      </c>
      <c r="E77" s="19"/>
      <c r="F77" s="33"/>
      <c r="G77" s="19"/>
      <c r="H77" s="54">
        <f>H79</f>
        <v>13769</v>
      </c>
      <c r="J77" s="559"/>
      <c r="K77" s="379"/>
    </row>
    <row r="78" spans="1:19" ht="12.75" customHeight="1">
      <c r="A78" s="49"/>
      <c r="B78" s="252" t="s">
        <v>406</v>
      </c>
      <c r="C78" s="258"/>
      <c r="D78" s="49"/>
      <c r="E78" s="19"/>
      <c r="F78" s="44"/>
      <c r="G78" s="72"/>
      <c r="H78" s="259"/>
      <c r="I78" s="39"/>
      <c r="J78" s="559"/>
      <c r="K78" s="379"/>
    </row>
    <row r="79" spans="1:19" ht="12.75" customHeight="1">
      <c r="A79" s="49"/>
      <c r="B79" s="252" t="s">
        <v>428</v>
      </c>
      <c r="C79" s="252"/>
      <c r="D79" s="49"/>
      <c r="E79" s="19">
        <v>2</v>
      </c>
      <c r="F79" s="19">
        <v>3</v>
      </c>
      <c r="G79" s="72">
        <f>H79/F79/E79</f>
        <v>2294.8333333333335</v>
      </c>
      <c r="H79" s="260">
        <v>13769</v>
      </c>
      <c r="J79" s="560"/>
      <c r="K79" s="379"/>
    </row>
    <row r="80" spans="1:19" ht="12.75" customHeight="1">
      <c r="A80" s="14"/>
      <c r="B80" s="76"/>
      <c r="C80" s="76"/>
      <c r="D80" s="14"/>
      <c r="E80" s="9"/>
      <c r="F80" s="9"/>
      <c r="G80" s="77"/>
      <c r="H80" s="78"/>
      <c r="J80" s="363"/>
      <c r="K80" s="379"/>
    </row>
    <row r="81" spans="1:11" ht="38.25" customHeight="1">
      <c r="A81" s="79" t="s">
        <v>111</v>
      </c>
      <c r="B81" s="80" t="s">
        <v>112</v>
      </c>
      <c r="C81" s="20" t="s">
        <v>113</v>
      </c>
      <c r="D81" s="20" t="s">
        <v>114</v>
      </c>
      <c r="E81" s="79" t="s">
        <v>115</v>
      </c>
      <c r="F81" s="79" t="s">
        <v>137</v>
      </c>
      <c r="G81" s="79" t="s">
        <v>138</v>
      </c>
      <c r="H81" s="81" t="s">
        <v>118</v>
      </c>
      <c r="J81" s="363"/>
      <c r="K81" s="379"/>
    </row>
    <row r="82" spans="1:11" ht="30.75" customHeight="1">
      <c r="A82" s="79">
        <v>1</v>
      </c>
      <c r="B82" s="104" t="s">
        <v>429</v>
      </c>
      <c r="C82" s="20">
        <v>112</v>
      </c>
      <c r="D82" s="20">
        <v>226000</v>
      </c>
      <c r="E82" s="79" t="s">
        <v>144</v>
      </c>
      <c r="F82" s="79">
        <v>2</v>
      </c>
      <c r="G82" s="56">
        <f t="shared" ref="G82:G89" si="0">H82/F82</f>
        <v>4595.5</v>
      </c>
      <c r="H82" s="28">
        <v>9191</v>
      </c>
      <c r="J82" s="363">
        <v>9191</v>
      </c>
      <c r="K82" s="379"/>
    </row>
    <row r="83" spans="1:11" ht="30.75" customHeight="1">
      <c r="A83" s="79">
        <v>1</v>
      </c>
      <c r="B83" s="104" t="s">
        <v>430</v>
      </c>
      <c r="C83" s="20">
        <v>113</v>
      </c>
      <c r="D83" s="19">
        <v>226000</v>
      </c>
      <c r="E83" s="19" t="s">
        <v>140</v>
      </c>
      <c r="F83" s="19">
        <v>1</v>
      </c>
      <c r="G83" s="56">
        <f t="shared" si="0"/>
        <v>17800</v>
      </c>
      <c r="H83" s="260">
        <v>17800</v>
      </c>
      <c r="J83" s="363">
        <v>7144.8</v>
      </c>
      <c r="K83" s="379"/>
    </row>
    <row r="84" spans="1:11">
      <c r="A84" s="82" t="s">
        <v>145</v>
      </c>
      <c r="B84" s="71" t="s">
        <v>148</v>
      </c>
      <c r="C84" s="19">
        <v>244</v>
      </c>
      <c r="D84" s="20">
        <v>226000</v>
      </c>
      <c r="E84" s="19" t="s">
        <v>144</v>
      </c>
      <c r="F84" s="44">
        <v>22</v>
      </c>
      <c r="G84" s="56">
        <f t="shared" si="0"/>
        <v>2519.9545454545455</v>
      </c>
      <c r="H84" s="28">
        <v>55439</v>
      </c>
      <c r="I84" s="67"/>
      <c r="J84" s="366">
        <v>55438.720000000001</v>
      </c>
      <c r="K84" s="384"/>
    </row>
    <row r="85" spans="1:11">
      <c r="A85" s="82" t="s">
        <v>147</v>
      </c>
      <c r="B85" s="83" t="s">
        <v>431</v>
      </c>
      <c r="C85" s="19">
        <v>244</v>
      </c>
      <c r="D85" s="19">
        <v>226000</v>
      </c>
      <c r="E85" s="19" t="s">
        <v>140</v>
      </c>
      <c r="F85" s="19">
        <v>1</v>
      </c>
      <c r="G85" s="56">
        <f t="shared" si="0"/>
        <v>14585</v>
      </c>
      <c r="H85" s="57">
        <v>14585</v>
      </c>
      <c r="I85" s="67"/>
      <c r="J85" s="366">
        <v>14585</v>
      </c>
      <c r="K85" s="384"/>
    </row>
    <row r="86" spans="1:11">
      <c r="A86" s="82" t="s">
        <v>149</v>
      </c>
      <c r="B86" s="83" t="s">
        <v>282</v>
      </c>
      <c r="C86" s="19">
        <v>244</v>
      </c>
      <c r="D86" s="19">
        <v>226000</v>
      </c>
      <c r="E86" s="19" t="s">
        <v>129</v>
      </c>
      <c r="F86" s="19">
        <v>12</v>
      </c>
      <c r="G86" s="56">
        <f t="shared" si="0"/>
        <v>913</v>
      </c>
      <c r="H86" s="57">
        <v>10956</v>
      </c>
      <c r="I86" s="67"/>
      <c r="J86" s="366">
        <v>10956</v>
      </c>
      <c r="K86" s="384"/>
    </row>
    <row r="87" spans="1:11">
      <c r="A87" s="82" t="s">
        <v>151</v>
      </c>
      <c r="B87" s="83" t="s">
        <v>432</v>
      </c>
      <c r="C87" s="19">
        <v>244</v>
      </c>
      <c r="D87" s="19">
        <v>226000</v>
      </c>
      <c r="E87" s="19" t="s">
        <v>140</v>
      </c>
      <c r="F87" s="19">
        <v>1</v>
      </c>
      <c r="G87" s="56">
        <f t="shared" si="0"/>
        <v>480</v>
      </c>
      <c r="H87" s="57">
        <v>480</v>
      </c>
      <c r="I87" s="67"/>
      <c r="J87" s="366"/>
      <c r="K87" s="384"/>
    </row>
    <row r="88" spans="1:11" ht="25.5">
      <c r="A88" s="82" t="s">
        <v>153</v>
      </c>
      <c r="B88" s="83" t="s">
        <v>284</v>
      </c>
      <c r="C88" s="19">
        <v>244</v>
      </c>
      <c r="D88" s="19">
        <v>226000</v>
      </c>
      <c r="E88" s="19" t="s">
        <v>144</v>
      </c>
      <c r="F88" s="44">
        <v>22</v>
      </c>
      <c r="G88" s="56">
        <f t="shared" si="0"/>
        <v>48.68181818181818</v>
      </c>
      <c r="H88" s="57">
        <v>1071</v>
      </c>
      <c r="I88" s="67"/>
      <c r="J88" s="366"/>
      <c r="K88" s="384"/>
    </row>
    <row r="89" spans="1:11">
      <c r="A89" s="82" t="s">
        <v>602</v>
      </c>
      <c r="B89" s="83" t="s">
        <v>601</v>
      </c>
      <c r="C89" s="19">
        <v>244</v>
      </c>
      <c r="D89" s="19">
        <v>226000</v>
      </c>
      <c r="E89" s="19" t="s">
        <v>140</v>
      </c>
      <c r="F89" s="19">
        <v>1</v>
      </c>
      <c r="G89" s="56">
        <f t="shared" si="0"/>
        <v>1200</v>
      </c>
      <c r="H89" s="57">
        <v>1200</v>
      </c>
      <c r="I89" s="67"/>
      <c r="J89" s="366">
        <v>1200</v>
      </c>
      <c r="K89" s="384"/>
    </row>
    <row r="90" spans="1:11">
      <c r="A90" s="84"/>
      <c r="B90" s="85" t="s">
        <v>122</v>
      </c>
      <c r="C90" s="85"/>
      <c r="D90" s="86"/>
      <c r="E90" s="61"/>
      <c r="F90" s="87"/>
      <c r="G90" s="87"/>
      <c r="H90" s="38">
        <f>H74+H77+H83+H84+H85+H86+H87+H88+H82+H89</f>
        <v>146091</v>
      </c>
      <c r="I90" s="67"/>
      <c r="J90" s="366"/>
      <c r="K90" s="384"/>
    </row>
    <row r="91" spans="1:11" hidden="1">
      <c r="A91" s="88">
        <v>12</v>
      </c>
      <c r="B91" s="10"/>
      <c r="C91" s="10"/>
      <c r="D91" s="89"/>
      <c r="E91" s="90"/>
      <c r="F91" s="91"/>
      <c r="G91" s="91"/>
      <c r="H91" s="92">
        <v>38.658000000000001</v>
      </c>
      <c r="I91" s="67"/>
      <c r="J91" s="366"/>
      <c r="K91" s="384"/>
    </row>
    <row r="92" spans="1:11">
      <c r="A92" s="14"/>
      <c r="B92" s="10"/>
      <c r="C92" s="10"/>
      <c r="D92" s="93"/>
      <c r="E92" s="10"/>
      <c r="F92" s="94"/>
      <c r="G92" s="94"/>
      <c r="H92" s="66"/>
      <c r="I92" s="67"/>
      <c r="J92" s="366"/>
      <c r="K92" s="384"/>
    </row>
    <row r="93" spans="1:11">
      <c r="A93" s="552" t="s">
        <v>155</v>
      </c>
      <c r="B93" s="552"/>
      <c r="C93" s="552"/>
      <c r="D93" s="552"/>
      <c r="E93" s="552"/>
      <c r="F93" s="552"/>
      <c r="G93" s="552"/>
      <c r="H93" s="552"/>
      <c r="I93" s="67"/>
      <c r="J93" s="366"/>
      <c r="K93" s="384"/>
    </row>
    <row r="94" spans="1:11">
      <c r="A94" s="14"/>
      <c r="B94" s="10"/>
      <c r="C94" s="10"/>
      <c r="D94" s="93"/>
      <c r="E94" s="10"/>
      <c r="F94" s="94"/>
      <c r="G94" s="94"/>
      <c r="H94" s="66"/>
      <c r="I94" s="67"/>
      <c r="J94" s="366"/>
      <c r="K94" s="384"/>
    </row>
    <row r="95" spans="1:11" ht="51">
      <c r="A95" s="20" t="s">
        <v>124</v>
      </c>
      <c r="B95" s="20" t="s">
        <v>112</v>
      </c>
      <c r="C95" s="20" t="s">
        <v>113</v>
      </c>
      <c r="D95" s="20" t="s">
        <v>114</v>
      </c>
      <c r="E95" s="20" t="s">
        <v>156</v>
      </c>
      <c r="F95" s="20" t="s">
        <v>157</v>
      </c>
      <c r="G95" s="20" t="s">
        <v>158</v>
      </c>
      <c r="H95" s="21" t="s">
        <v>118</v>
      </c>
      <c r="I95" s="67"/>
      <c r="J95" s="366"/>
      <c r="K95" s="384"/>
    </row>
    <row r="96" spans="1:11" s="68" customFormat="1">
      <c r="A96" s="19">
        <v>1</v>
      </c>
      <c r="B96" s="19">
        <v>2</v>
      </c>
      <c r="C96" s="19"/>
      <c r="D96" s="19">
        <v>3</v>
      </c>
      <c r="E96" s="19">
        <v>4</v>
      </c>
      <c r="F96" s="19">
        <v>5</v>
      </c>
      <c r="G96" s="19">
        <v>6</v>
      </c>
      <c r="H96" s="44">
        <v>7</v>
      </c>
      <c r="I96" s="67"/>
      <c r="J96" s="366"/>
      <c r="K96" s="384"/>
    </row>
    <row r="97" spans="1:11" s="68" customFormat="1" ht="25.5">
      <c r="A97" s="49">
        <v>1</v>
      </c>
      <c r="B97" s="98" t="s">
        <v>159</v>
      </c>
      <c r="C97" s="99" t="s">
        <v>60</v>
      </c>
      <c r="D97" s="19">
        <v>266000</v>
      </c>
      <c r="E97" s="19">
        <v>50</v>
      </c>
      <c r="F97" s="33">
        <v>3</v>
      </c>
      <c r="G97" s="100">
        <f>H97/E97</f>
        <v>2800</v>
      </c>
      <c r="H97" s="57">
        <v>140000</v>
      </c>
      <c r="I97" s="67"/>
      <c r="J97" s="366"/>
      <c r="K97" s="384"/>
    </row>
    <row r="98" spans="1:11" s="68" customFormat="1">
      <c r="A98" s="84"/>
      <c r="B98" s="101" t="s">
        <v>122</v>
      </c>
      <c r="C98" s="61"/>
      <c r="D98" s="86"/>
      <c r="E98" s="61"/>
      <c r="F98" s="87"/>
      <c r="G98" s="87"/>
      <c r="H98" s="208">
        <f>H97</f>
        <v>140000</v>
      </c>
      <c r="I98" s="67"/>
      <c r="J98" s="366"/>
      <c r="K98" s="384"/>
    </row>
    <row r="99" spans="1:11" s="68" customFormat="1">
      <c r="A99" s="14"/>
      <c r="B99" s="69"/>
      <c r="C99" s="10"/>
      <c r="D99" s="93"/>
      <c r="E99" s="10"/>
      <c r="F99" s="94"/>
      <c r="G99" s="94"/>
      <c r="H99" s="66"/>
      <c r="I99" s="67"/>
      <c r="J99" s="366"/>
      <c r="K99" s="384"/>
    </row>
    <row r="100" spans="1:11" s="68" customFormat="1">
      <c r="A100" s="9"/>
      <c r="B100" s="70"/>
      <c r="C100" s="70"/>
      <c r="D100" s="14" t="s">
        <v>285</v>
      </c>
      <c r="E100" s="14"/>
      <c r="F100" s="69"/>
      <c r="G100" s="69"/>
      <c r="H100" s="66"/>
      <c r="I100" s="67"/>
      <c r="J100" s="366"/>
      <c r="K100" s="384"/>
    </row>
    <row r="101" spans="1:11" s="68" customFormat="1">
      <c r="A101" s="9"/>
      <c r="B101" s="70"/>
      <c r="C101" s="70"/>
      <c r="D101" s="14"/>
      <c r="E101" s="14"/>
      <c r="F101" s="69"/>
      <c r="G101" s="69"/>
      <c r="H101" s="66"/>
      <c r="I101" s="67"/>
      <c r="J101" s="366"/>
      <c r="K101" s="384"/>
    </row>
    <row r="102" spans="1:11" s="68" customFormat="1" ht="25.5">
      <c r="A102" s="20" t="s">
        <v>161</v>
      </c>
      <c r="B102" s="51" t="s">
        <v>112</v>
      </c>
      <c r="C102" s="20" t="s">
        <v>113</v>
      </c>
      <c r="D102" s="20" t="s">
        <v>114</v>
      </c>
      <c r="E102" s="20" t="s">
        <v>115</v>
      </c>
      <c r="F102" s="20" t="s">
        <v>137</v>
      </c>
      <c r="G102" s="104" t="s">
        <v>162</v>
      </c>
      <c r="H102" s="21" t="s">
        <v>118</v>
      </c>
      <c r="I102" s="67"/>
      <c r="J102" s="366"/>
      <c r="K102" s="384"/>
    </row>
    <row r="103" spans="1:11" s="68" customFormat="1">
      <c r="A103" s="19">
        <v>1</v>
      </c>
      <c r="B103" s="19">
        <v>2</v>
      </c>
      <c r="C103" s="19">
        <v>3</v>
      </c>
      <c r="D103" s="19">
        <v>4</v>
      </c>
      <c r="E103" s="19">
        <v>5</v>
      </c>
      <c r="F103" s="19">
        <v>6</v>
      </c>
      <c r="G103" s="19">
        <v>7</v>
      </c>
      <c r="H103" s="44">
        <v>8</v>
      </c>
      <c r="I103" s="67"/>
      <c r="J103" s="366"/>
      <c r="K103" s="384"/>
    </row>
    <row r="104" spans="1:11" s="68" customFormat="1">
      <c r="A104" s="20">
        <v>1</v>
      </c>
      <c r="B104" s="50" t="s">
        <v>433</v>
      </c>
      <c r="C104" s="51" t="s">
        <v>62</v>
      </c>
      <c r="D104" s="19">
        <v>310000</v>
      </c>
      <c r="E104" s="19"/>
      <c r="F104" s="44"/>
      <c r="G104" s="56"/>
      <c r="H104" s="54">
        <f>SUM(H105:H109)</f>
        <v>266702</v>
      </c>
      <c r="I104" s="67"/>
      <c r="J104" s="366"/>
      <c r="K104" s="384"/>
    </row>
    <row r="105" spans="1:11" s="68" customFormat="1" hidden="1">
      <c r="A105" s="20"/>
      <c r="B105" s="55" t="s">
        <v>434</v>
      </c>
      <c r="C105" s="51"/>
      <c r="D105" s="19"/>
      <c r="E105" s="19" t="s">
        <v>164</v>
      </c>
      <c r="F105" s="44">
        <v>5</v>
      </c>
      <c r="G105" s="56">
        <v>27000</v>
      </c>
      <c r="H105" s="57">
        <v>115822</v>
      </c>
      <c r="I105" s="67"/>
      <c r="J105" s="366"/>
      <c r="K105" s="384"/>
    </row>
    <row r="106" spans="1:11" s="68" customFormat="1" hidden="1">
      <c r="A106" s="20"/>
      <c r="B106" s="55" t="s">
        <v>435</v>
      </c>
      <c r="C106" s="51"/>
      <c r="D106" s="19"/>
      <c r="E106" s="19" t="s">
        <v>164</v>
      </c>
      <c r="F106" s="44">
        <v>2</v>
      </c>
      <c r="G106" s="56">
        <v>31411</v>
      </c>
      <c r="H106" s="57">
        <v>82000</v>
      </c>
      <c r="I106" s="67"/>
      <c r="J106" s="366">
        <v>82000</v>
      </c>
      <c r="K106" s="384"/>
    </row>
    <row r="107" spans="1:11" s="68" customFormat="1" hidden="1">
      <c r="A107" s="20"/>
      <c r="B107" s="55" t="s">
        <v>436</v>
      </c>
      <c r="C107" s="51"/>
      <c r="D107" s="19"/>
      <c r="E107" s="19" t="s">
        <v>164</v>
      </c>
      <c r="F107" s="44">
        <v>1</v>
      </c>
      <c r="G107" s="56">
        <v>7500</v>
      </c>
      <c r="H107" s="57">
        <f>F107*G107</f>
        <v>7500</v>
      </c>
      <c r="I107" s="67"/>
      <c r="J107" s="366"/>
      <c r="K107" s="384"/>
    </row>
    <row r="108" spans="1:11" s="68" customFormat="1" hidden="1">
      <c r="A108" s="20"/>
      <c r="B108" s="55" t="s">
        <v>437</v>
      </c>
      <c r="C108" s="51"/>
      <c r="D108" s="19"/>
      <c r="E108" s="19" t="s">
        <v>164</v>
      </c>
      <c r="F108" s="44">
        <v>1</v>
      </c>
      <c r="G108" s="56">
        <v>2500</v>
      </c>
      <c r="H108" s="57">
        <f>F108*G108</f>
        <v>2500</v>
      </c>
      <c r="I108" s="67"/>
      <c r="J108" s="366"/>
      <c r="K108" s="384"/>
    </row>
    <row r="109" spans="1:11" s="68" customFormat="1" hidden="1">
      <c r="A109" s="20"/>
      <c r="B109" s="55" t="s">
        <v>438</v>
      </c>
      <c r="C109" s="51"/>
      <c r="D109" s="19"/>
      <c r="E109" s="19" t="s">
        <v>439</v>
      </c>
      <c r="F109" s="44">
        <v>32</v>
      </c>
      <c r="G109" s="56">
        <v>1840</v>
      </c>
      <c r="H109" s="57">
        <f>F109*G109</f>
        <v>58880</v>
      </c>
      <c r="I109" s="67"/>
      <c r="J109" s="366"/>
      <c r="K109" s="384"/>
    </row>
    <row r="110" spans="1:11" s="68" customFormat="1" ht="25.5">
      <c r="A110" s="20">
        <v>2</v>
      </c>
      <c r="B110" s="50" t="s">
        <v>440</v>
      </c>
      <c r="C110" s="51"/>
      <c r="D110" s="19"/>
      <c r="E110" s="19"/>
      <c r="F110" s="19"/>
      <c r="G110" s="270"/>
      <c r="H110" s="57"/>
      <c r="I110" s="67"/>
      <c r="J110" s="366"/>
      <c r="K110" s="384"/>
    </row>
    <row r="111" spans="1:11" s="68" customFormat="1">
      <c r="A111" s="20"/>
      <c r="B111" s="104" t="s">
        <v>441</v>
      </c>
      <c r="C111" s="51"/>
      <c r="D111" s="19"/>
      <c r="E111" s="19" t="s">
        <v>164</v>
      </c>
      <c r="F111" s="19">
        <v>900</v>
      </c>
      <c r="G111" s="270">
        <f>H111/F111</f>
        <v>514.28</v>
      </c>
      <c r="H111" s="207">
        <v>462852</v>
      </c>
      <c r="I111" s="67"/>
      <c r="J111" s="366">
        <v>253637.45</v>
      </c>
      <c r="K111" s="384"/>
    </row>
    <row r="112" spans="1:11" s="68" customFormat="1">
      <c r="A112" s="84"/>
      <c r="B112" s="101" t="s">
        <v>122</v>
      </c>
      <c r="C112" s="61"/>
      <c r="D112" s="86"/>
      <c r="E112" s="61"/>
      <c r="F112" s="87"/>
      <c r="G112" s="87"/>
      <c r="H112" s="38">
        <f>H104+H111</f>
        <v>729554</v>
      </c>
      <c r="I112" s="67"/>
      <c r="J112" s="366"/>
      <c r="K112" s="384"/>
    </row>
    <row r="113" spans="1:11">
      <c r="A113" s="14"/>
      <c r="B113" s="10"/>
      <c r="C113" s="10"/>
      <c r="D113" s="93"/>
      <c r="E113" s="10"/>
      <c r="F113" s="10"/>
      <c r="G113" s="10"/>
      <c r="H113" s="66"/>
      <c r="I113" s="67"/>
      <c r="J113" s="366"/>
      <c r="K113" s="384"/>
    </row>
    <row r="114" spans="1:11" hidden="1">
      <c r="A114" s="271"/>
      <c r="B114" s="561" t="s">
        <v>442</v>
      </c>
      <c r="C114" s="561"/>
      <c r="D114" s="561"/>
      <c r="E114" s="561"/>
      <c r="F114" s="561"/>
      <c r="G114" s="561"/>
      <c r="H114" s="272"/>
      <c r="I114" s="273"/>
      <c r="J114" s="366"/>
      <c r="K114" s="384"/>
    </row>
    <row r="115" spans="1:11" hidden="1">
      <c r="A115" s="271"/>
      <c r="B115" s="271"/>
      <c r="C115" s="271"/>
      <c r="D115" s="271"/>
      <c r="E115" s="271"/>
      <c r="F115" s="271"/>
      <c r="G115" s="271"/>
      <c r="H115" s="272"/>
      <c r="I115" s="271"/>
      <c r="J115" s="366"/>
      <c r="K115" s="384"/>
    </row>
    <row r="116" spans="1:11" ht="38.25" hidden="1">
      <c r="A116" s="274" t="s">
        <v>111</v>
      </c>
      <c r="B116" s="275" t="s">
        <v>112</v>
      </c>
      <c r="C116" s="275"/>
      <c r="D116" s="276" t="s">
        <v>114</v>
      </c>
      <c r="E116" s="276" t="s">
        <v>115</v>
      </c>
      <c r="F116" s="276" t="s">
        <v>137</v>
      </c>
      <c r="G116" s="276" t="s">
        <v>125</v>
      </c>
      <c r="H116" s="277" t="s">
        <v>443</v>
      </c>
      <c r="I116" s="278"/>
      <c r="J116" s="366"/>
      <c r="K116" s="384"/>
    </row>
    <row r="117" spans="1:11" ht="13.5" hidden="1" thickBot="1">
      <c r="A117" s="279">
        <v>1</v>
      </c>
      <c r="B117" s="280">
        <v>2</v>
      </c>
      <c r="C117" s="280"/>
      <c r="D117" s="280">
        <v>3</v>
      </c>
      <c r="E117" s="280">
        <v>4</v>
      </c>
      <c r="F117" s="280">
        <v>5</v>
      </c>
      <c r="G117" s="280">
        <v>6</v>
      </c>
      <c r="H117" s="281">
        <v>7</v>
      </c>
      <c r="I117" s="278"/>
      <c r="J117" s="366"/>
      <c r="K117" s="384"/>
    </row>
    <row r="118" spans="1:11" hidden="1">
      <c r="A118" s="282">
        <v>1</v>
      </c>
      <c r="B118" s="283" t="s">
        <v>444</v>
      </c>
      <c r="C118" s="283"/>
      <c r="D118" s="284">
        <v>31000</v>
      </c>
      <c r="E118" s="285"/>
      <c r="F118" s="285"/>
      <c r="G118" s="286"/>
      <c r="H118" s="287">
        <f>H119</f>
        <v>2</v>
      </c>
      <c r="I118" s="278"/>
      <c r="J118" s="366"/>
      <c r="K118" s="384"/>
    </row>
    <row r="119" spans="1:11" hidden="1">
      <c r="A119" s="288"/>
      <c r="B119" s="289" t="s">
        <v>445</v>
      </c>
      <c r="C119" s="289"/>
      <c r="D119" s="290"/>
      <c r="E119" s="290" t="s">
        <v>164</v>
      </c>
      <c r="F119" s="290">
        <v>8</v>
      </c>
      <c r="G119" s="290">
        <v>250</v>
      </c>
      <c r="H119" s="291">
        <v>2</v>
      </c>
      <c r="I119" s="278"/>
      <c r="J119" s="366"/>
      <c r="K119" s="384"/>
    </row>
    <row r="120" spans="1:11" hidden="1">
      <c r="A120" s="288"/>
      <c r="B120" s="289"/>
      <c r="C120" s="289"/>
      <c r="D120" s="290"/>
      <c r="E120" s="290"/>
      <c r="F120" s="290"/>
      <c r="G120" s="292"/>
      <c r="H120" s="291"/>
      <c r="I120" s="278"/>
      <c r="J120" s="366"/>
      <c r="K120" s="384"/>
    </row>
    <row r="121" spans="1:11" ht="13.5" hidden="1" thickBot="1">
      <c r="A121" s="293"/>
      <c r="B121" s="294" t="s">
        <v>446</v>
      </c>
      <c r="C121" s="294"/>
      <c r="D121" s="295"/>
      <c r="E121" s="296"/>
      <c r="F121" s="297"/>
      <c r="G121" s="297"/>
      <c r="H121" s="298">
        <f>H118</f>
        <v>2</v>
      </c>
      <c r="I121" s="240"/>
      <c r="J121" s="366"/>
      <c r="K121" s="384"/>
    </row>
    <row r="122" spans="1:11">
      <c r="A122" s="9"/>
      <c r="B122" s="70"/>
      <c r="C122" s="70"/>
      <c r="D122" s="14" t="s">
        <v>160</v>
      </c>
      <c r="E122" s="14"/>
      <c r="F122" s="69"/>
      <c r="G122" s="69"/>
      <c r="H122" s="66"/>
      <c r="I122" s="67"/>
      <c r="J122" s="366"/>
      <c r="K122" s="384"/>
    </row>
    <row r="123" spans="1:11">
      <c r="A123" s="9"/>
      <c r="B123" s="70"/>
      <c r="C123" s="70"/>
      <c r="D123" s="14"/>
      <c r="E123" s="14"/>
      <c r="F123" s="69"/>
      <c r="G123" s="69"/>
      <c r="H123" s="66"/>
      <c r="I123" s="67"/>
      <c r="J123" s="366"/>
      <c r="K123" s="384"/>
    </row>
    <row r="124" spans="1:11" ht="35.25" customHeight="1">
      <c r="A124" s="20" t="s">
        <v>161</v>
      </c>
      <c r="B124" s="51" t="s">
        <v>112</v>
      </c>
      <c r="C124" s="20" t="s">
        <v>113</v>
      </c>
      <c r="D124" s="20" t="s">
        <v>114</v>
      </c>
      <c r="E124" s="20" t="s">
        <v>115</v>
      </c>
      <c r="F124" s="20" t="s">
        <v>137</v>
      </c>
      <c r="G124" s="104" t="s">
        <v>162</v>
      </c>
      <c r="H124" s="21" t="s">
        <v>118</v>
      </c>
      <c r="J124" s="363"/>
      <c r="K124" s="379"/>
    </row>
    <row r="125" spans="1:11">
      <c r="A125" s="19">
        <v>1</v>
      </c>
      <c r="B125" s="19">
        <v>2</v>
      </c>
      <c r="C125" s="19">
        <v>3</v>
      </c>
      <c r="D125" s="19">
        <v>4</v>
      </c>
      <c r="E125" s="19">
        <v>5</v>
      </c>
      <c r="F125" s="19">
        <v>6</v>
      </c>
      <c r="G125" s="19">
        <v>7</v>
      </c>
      <c r="H125" s="44">
        <v>8</v>
      </c>
      <c r="J125" s="363"/>
      <c r="K125" s="379"/>
    </row>
    <row r="126" spans="1:11">
      <c r="A126" s="49">
        <v>1</v>
      </c>
      <c r="B126" s="52" t="s">
        <v>163</v>
      </c>
      <c r="C126" s="19">
        <v>244</v>
      </c>
      <c r="D126" s="49">
        <v>341000</v>
      </c>
      <c r="E126" s="19" t="s">
        <v>164</v>
      </c>
      <c r="F126" s="19">
        <v>4</v>
      </c>
      <c r="G126" s="299">
        <f>H126/F126</f>
        <v>562.5</v>
      </c>
      <c r="H126" s="54">
        <v>2250</v>
      </c>
      <c r="J126" s="363"/>
      <c r="K126" s="379"/>
    </row>
    <row r="127" spans="1:11">
      <c r="A127" s="49">
        <v>2</v>
      </c>
      <c r="B127" s="122" t="s">
        <v>208</v>
      </c>
      <c r="C127" s="123" t="s">
        <v>62</v>
      </c>
      <c r="D127" s="124">
        <v>346000</v>
      </c>
      <c r="E127" s="19"/>
      <c r="F127" s="44"/>
      <c r="G127" s="44"/>
      <c r="H127" s="54">
        <f>SUM(H128:H136)</f>
        <v>70697</v>
      </c>
      <c r="J127" s="363">
        <v>15468</v>
      </c>
      <c r="K127" s="379"/>
    </row>
    <row r="128" spans="1:11" hidden="1">
      <c r="A128" s="19"/>
      <c r="B128" s="300" t="s">
        <v>209</v>
      </c>
      <c r="C128" s="123"/>
      <c r="D128" s="124"/>
      <c r="E128" s="19" t="s">
        <v>164</v>
      </c>
      <c r="F128" s="44">
        <v>10</v>
      </c>
      <c r="G128" s="44">
        <v>13</v>
      </c>
      <c r="H128" s="57">
        <f>F128*G128</f>
        <v>130</v>
      </c>
      <c r="J128" s="363"/>
      <c r="K128" s="379"/>
    </row>
    <row r="129" spans="1:19" hidden="1">
      <c r="A129" s="19"/>
      <c r="B129" s="300" t="s">
        <v>447</v>
      </c>
      <c r="C129" s="123"/>
      <c r="D129" s="124"/>
      <c r="E129" s="19" t="s">
        <v>164</v>
      </c>
      <c r="F129" s="44">
        <v>15</v>
      </c>
      <c r="G129" s="44">
        <v>25</v>
      </c>
      <c r="H129" s="57">
        <f t="shared" ref="H129:H134" si="1">F129*G129</f>
        <v>375</v>
      </c>
      <c r="J129" s="363"/>
      <c r="K129" s="379"/>
    </row>
    <row r="130" spans="1:19" hidden="1">
      <c r="A130" s="19"/>
      <c r="B130" s="300" t="s">
        <v>448</v>
      </c>
      <c r="C130" s="123"/>
      <c r="D130" s="124"/>
      <c r="E130" s="19" t="s">
        <v>164</v>
      </c>
      <c r="F130" s="44">
        <v>15</v>
      </c>
      <c r="G130" s="44">
        <v>130</v>
      </c>
      <c r="H130" s="57">
        <f t="shared" si="1"/>
        <v>1950</v>
      </c>
      <c r="J130" s="363"/>
      <c r="K130" s="379"/>
    </row>
    <row r="131" spans="1:19" hidden="1">
      <c r="A131" s="19"/>
      <c r="B131" s="300" t="s">
        <v>449</v>
      </c>
      <c r="C131" s="123"/>
      <c r="D131" s="124"/>
      <c r="E131" s="19" t="s">
        <v>450</v>
      </c>
      <c r="F131" s="44">
        <v>15</v>
      </c>
      <c r="G131" s="44">
        <v>80</v>
      </c>
      <c r="H131" s="57">
        <f t="shared" si="1"/>
        <v>1200</v>
      </c>
      <c r="J131" s="363"/>
      <c r="K131" s="379"/>
    </row>
    <row r="132" spans="1:19" hidden="1">
      <c r="A132" s="19"/>
      <c r="B132" s="300" t="s">
        <v>451</v>
      </c>
      <c r="C132" s="123"/>
      <c r="D132" s="124"/>
      <c r="E132" s="19" t="s">
        <v>164</v>
      </c>
      <c r="F132" s="44">
        <v>45</v>
      </c>
      <c r="G132" s="44">
        <v>4</v>
      </c>
      <c r="H132" s="57">
        <f t="shared" si="1"/>
        <v>180</v>
      </c>
      <c r="J132" s="363"/>
      <c r="K132" s="379"/>
    </row>
    <row r="133" spans="1:19" hidden="1">
      <c r="A133" s="19"/>
      <c r="B133" s="55" t="s">
        <v>452</v>
      </c>
      <c r="C133" s="123"/>
      <c r="D133" s="124"/>
      <c r="E133" s="19" t="s">
        <v>164</v>
      </c>
      <c r="F133" s="44">
        <v>14</v>
      </c>
      <c r="G133" s="44">
        <v>25</v>
      </c>
      <c r="H133" s="57">
        <f t="shared" si="1"/>
        <v>350</v>
      </c>
      <c r="J133" s="363"/>
      <c r="K133" s="379"/>
    </row>
    <row r="134" spans="1:19" hidden="1">
      <c r="A134" s="19"/>
      <c r="B134" s="55" t="s">
        <v>453</v>
      </c>
      <c r="C134" s="123"/>
      <c r="D134" s="124"/>
      <c r="E134" s="19" t="s">
        <v>211</v>
      </c>
      <c r="F134" s="44">
        <v>72</v>
      </c>
      <c r="G134" s="44">
        <v>350</v>
      </c>
      <c r="H134" s="57">
        <f t="shared" si="1"/>
        <v>25200</v>
      </c>
      <c r="J134" s="363"/>
      <c r="K134" s="379"/>
    </row>
    <row r="135" spans="1:19" hidden="1">
      <c r="A135" s="19"/>
      <c r="B135" s="55" t="s">
        <v>416</v>
      </c>
      <c r="C135" s="123"/>
      <c r="D135" s="124"/>
      <c r="E135" s="19" t="s">
        <v>164</v>
      </c>
      <c r="F135" s="44">
        <v>70</v>
      </c>
      <c r="G135" s="44">
        <f>H135/F135</f>
        <v>501.25714285714287</v>
      </c>
      <c r="H135" s="57">
        <v>35088</v>
      </c>
      <c r="J135" s="363"/>
      <c r="K135" s="379"/>
    </row>
    <row r="136" spans="1:19" hidden="1">
      <c r="A136" s="19"/>
      <c r="B136" s="55" t="s">
        <v>568</v>
      </c>
      <c r="C136" s="123"/>
      <c r="D136" s="124"/>
      <c r="E136" s="19" t="s">
        <v>164</v>
      </c>
      <c r="F136" s="44">
        <v>30</v>
      </c>
      <c r="G136" s="44">
        <f>H136/F136</f>
        <v>207.46666666666667</v>
      </c>
      <c r="H136" s="57">
        <v>6224</v>
      </c>
      <c r="J136" s="363">
        <v>6223.62</v>
      </c>
      <c r="K136" s="379"/>
    </row>
    <row r="137" spans="1:19">
      <c r="A137" s="49">
        <v>3</v>
      </c>
      <c r="B137" s="301" t="s">
        <v>454</v>
      </c>
      <c r="C137" s="19">
        <v>244</v>
      </c>
      <c r="D137" s="49">
        <v>349000</v>
      </c>
      <c r="E137" s="19" t="s">
        <v>164</v>
      </c>
      <c r="F137" s="44">
        <v>100</v>
      </c>
      <c r="G137" s="44">
        <v>40</v>
      </c>
      <c r="H137" s="54">
        <f>F137*G137</f>
        <v>4000</v>
      </c>
      <c r="J137" s="363"/>
      <c r="K137" s="379"/>
    </row>
    <row r="138" spans="1:19">
      <c r="A138" s="49">
        <v>4</v>
      </c>
      <c r="B138" s="301" t="s">
        <v>455</v>
      </c>
      <c r="C138" s="19">
        <v>244</v>
      </c>
      <c r="D138" s="49">
        <v>349000</v>
      </c>
      <c r="E138" s="19" t="s">
        <v>164</v>
      </c>
      <c r="F138" s="44">
        <v>22</v>
      </c>
      <c r="G138" s="44">
        <f>H138/F138</f>
        <v>435.31818181818181</v>
      </c>
      <c r="H138" s="54">
        <v>9577</v>
      </c>
      <c r="J138" s="363">
        <v>7797</v>
      </c>
      <c r="K138" s="379">
        <v>1780</v>
      </c>
    </row>
    <row r="139" spans="1:19">
      <c r="A139" s="49">
        <v>5</v>
      </c>
      <c r="B139" s="301" t="s">
        <v>456</v>
      </c>
      <c r="C139" s="19">
        <v>244</v>
      </c>
      <c r="D139" s="49">
        <v>349000</v>
      </c>
      <c r="E139" s="19" t="s">
        <v>164</v>
      </c>
      <c r="F139" s="44">
        <v>100</v>
      </c>
      <c r="G139" s="44">
        <f>H139/F139</f>
        <v>384.77</v>
      </c>
      <c r="H139" s="54">
        <v>38477</v>
      </c>
      <c r="J139" s="363"/>
      <c r="K139" s="379"/>
    </row>
    <row r="140" spans="1:19">
      <c r="A140" s="58"/>
      <c r="B140" s="85" t="s">
        <v>122</v>
      </c>
      <c r="C140" s="85"/>
      <c r="D140" s="86"/>
      <c r="E140" s="58"/>
      <c r="F140" s="87"/>
      <c r="G140" s="87"/>
      <c r="H140" s="133">
        <f>H126+H127+H137+H138+H139</f>
        <v>125001</v>
      </c>
      <c r="I140" s="102"/>
      <c r="J140" s="102"/>
      <c r="K140" s="398"/>
      <c r="L140" s="103"/>
      <c r="M140" s="103"/>
      <c r="N140" s="103"/>
      <c r="O140" s="103"/>
      <c r="P140" s="103"/>
      <c r="Q140" s="103"/>
      <c r="R140" s="103"/>
      <c r="S140" s="103"/>
    </row>
    <row r="141" spans="1:19" s="68" customFormat="1">
      <c r="A141" s="9"/>
      <c r="B141" s="155"/>
      <c r="C141" s="155"/>
      <c r="D141" s="93"/>
      <c r="E141" s="9"/>
      <c r="F141" s="94"/>
      <c r="G141" s="94"/>
      <c r="H141" s="156"/>
      <c r="I141" s="209"/>
      <c r="J141" s="209"/>
      <c r="K141" s="397"/>
      <c r="L141" s="210"/>
      <c r="M141" s="210"/>
      <c r="N141" s="210"/>
      <c r="O141" s="210"/>
      <c r="P141" s="210"/>
      <c r="Q141" s="210"/>
      <c r="R141" s="210"/>
      <c r="S141" s="210"/>
    </row>
    <row r="142" spans="1:19" hidden="1">
      <c r="A142" s="9"/>
      <c r="B142" s="10" t="s">
        <v>457</v>
      </c>
      <c r="C142" s="10"/>
      <c r="D142" s="302"/>
      <c r="E142" s="262" t="s">
        <v>168</v>
      </c>
      <c r="F142" s="263">
        <v>3</v>
      </c>
      <c r="G142" s="263">
        <v>120</v>
      </c>
      <c r="H142" s="303">
        <f t="shared" ref="H142:H172" si="2">F142*G142/1000</f>
        <v>0.36</v>
      </c>
      <c r="K142" s="373"/>
    </row>
    <row r="143" spans="1:19" hidden="1">
      <c r="A143" s="9"/>
      <c r="B143" s="261" t="s">
        <v>458</v>
      </c>
      <c r="C143" s="261"/>
      <c r="D143" s="49"/>
      <c r="E143" s="19" t="s">
        <v>168</v>
      </c>
      <c r="F143" s="125">
        <v>5</v>
      </c>
      <c r="G143" s="125">
        <v>290</v>
      </c>
      <c r="H143" s="28">
        <f t="shared" si="2"/>
        <v>1.45</v>
      </c>
      <c r="K143" s="373"/>
    </row>
    <row r="144" spans="1:19" hidden="1">
      <c r="A144" s="9"/>
      <c r="B144" s="261" t="s">
        <v>459</v>
      </c>
      <c r="C144" s="261"/>
      <c r="D144" s="49"/>
      <c r="E144" s="19" t="s">
        <v>168</v>
      </c>
      <c r="F144" s="125">
        <v>4</v>
      </c>
      <c r="G144" s="125">
        <v>130</v>
      </c>
      <c r="H144" s="28">
        <f t="shared" si="2"/>
        <v>0.52</v>
      </c>
      <c r="K144" s="373"/>
    </row>
    <row r="145" spans="1:11" hidden="1">
      <c r="A145" s="9"/>
      <c r="B145" s="261" t="s">
        <v>460</v>
      </c>
      <c r="C145" s="261"/>
      <c r="D145" s="49"/>
      <c r="E145" s="19" t="s">
        <v>168</v>
      </c>
      <c r="F145" s="125">
        <v>6</v>
      </c>
      <c r="G145" s="125">
        <v>85</v>
      </c>
      <c r="H145" s="28">
        <f t="shared" si="2"/>
        <v>0.51</v>
      </c>
      <c r="K145" s="373"/>
    </row>
    <row r="146" spans="1:11" hidden="1">
      <c r="A146" s="9"/>
      <c r="B146" s="261" t="s">
        <v>461</v>
      </c>
      <c r="C146" s="261"/>
      <c r="D146" s="49"/>
      <c r="E146" s="19" t="s">
        <v>168</v>
      </c>
      <c r="F146" s="125">
        <v>20</v>
      </c>
      <c r="G146" s="125">
        <v>45</v>
      </c>
      <c r="H146" s="28">
        <f t="shared" si="2"/>
        <v>0.9</v>
      </c>
      <c r="K146" s="373"/>
    </row>
    <row r="147" spans="1:11" hidden="1">
      <c r="A147" s="9"/>
      <c r="B147" s="261" t="s">
        <v>462</v>
      </c>
      <c r="C147" s="261"/>
      <c r="D147" s="49"/>
      <c r="E147" s="19" t="s">
        <v>168</v>
      </c>
      <c r="F147" s="125">
        <v>10</v>
      </c>
      <c r="G147" s="125">
        <v>120</v>
      </c>
      <c r="H147" s="28">
        <f t="shared" si="2"/>
        <v>1.2</v>
      </c>
      <c r="K147" s="373"/>
    </row>
    <row r="148" spans="1:11" hidden="1">
      <c r="A148" s="9"/>
      <c r="B148" s="261" t="s">
        <v>463</v>
      </c>
      <c r="C148" s="261"/>
      <c r="D148" s="49"/>
      <c r="E148" s="19" t="s">
        <v>168</v>
      </c>
      <c r="F148" s="125">
        <v>70</v>
      </c>
      <c r="G148" s="125">
        <v>41</v>
      </c>
      <c r="H148" s="28">
        <f t="shared" si="2"/>
        <v>2.87</v>
      </c>
      <c r="K148" s="373"/>
    </row>
    <row r="149" spans="1:11" hidden="1">
      <c r="A149" s="9"/>
      <c r="B149" s="261" t="s">
        <v>464</v>
      </c>
      <c r="C149" s="261"/>
      <c r="D149" s="49"/>
      <c r="E149" s="19" t="s">
        <v>168</v>
      </c>
      <c r="F149" s="125">
        <v>35</v>
      </c>
      <c r="G149" s="125">
        <v>15</v>
      </c>
      <c r="H149" s="28">
        <f t="shared" si="2"/>
        <v>0.52500000000000002</v>
      </c>
      <c r="K149" s="373"/>
    </row>
    <row r="150" spans="1:11" hidden="1">
      <c r="A150" s="9"/>
      <c r="B150" s="261" t="s">
        <v>465</v>
      </c>
      <c r="C150" s="261"/>
      <c r="D150" s="49"/>
      <c r="E150" s="19" t="s">
        <v>168</v>
      </c>
      <c r="F150" s="125">
        <v>60</v>
      </c>
      <c r="G150" s="125">
        <v>450</v>
      </c>
      <c r="H150" s="28">
        <f t="shared" si="2"/>
        <v>27</v>
      </c>
      <c r="K150" s="373"/>
    </row>
    <row r="151" spans="1:11" hidden="1">
      <c r="A151" s="9"/>
      <c r="B151" s="261" t="s">
        <v>466</v>
      </c>
      <c r="C151" s="261"/>
      <c r="D151" s="49"/>
      <c r="E151" s="19" t="s">
        <v>168</v>
      </c>
      <c r="F151" s="125">
        <v>50</v>
      </c>
      <c r="G151" s="125">
        <v>45</v>
      </c>
      <c r="H151" s="28">
        <f t="shared" si="2"/>
        <v>2.25</v>
      </c>
      <c r="K151" s="373"/>
    </row>
    <row r="152" spans="1:11" hidden="1">
      <c r="A152" s="9"/>
      <c r="B152" s="304" t="s">
        <v>467</v>
      </c>
      <c r="C152" s="304"/>
      <c r="D152" s="49"/>
      <c r="E152" s="19" t="s">
        <v>168</v>
      </c>
      <c r="F152" s="125">
        <v>7</v>
      </c>
      <c r="G152" s="125">
        <v>850</v>
      </c>
      <c r="H152" s="28">
        <f t="shared" si="2"/>
        <v>5.95</v>
      </c>
      <c r="K152" s="373"/>
    </row>
    <row r="153" spans="1:11" hidden="1">
      <c r="A153" s="9"/>
      <c r="B153" s="304" t="s">
        <v>468</v>
      </c>
      <c r="C153" s="304"/>
      <c r="D153" s="52"/>
      <c r="E153" s="19" t="s">
        <v>168</v>
      </c>
      <c r="F153" s="125">
        <v>30</v>
      </c>
      <c r="G153" s="125">
        <v>68</v>
      </c>
      <c r="H153" s="28">
        <f t="shared" si="2"/>
        <v>2.04</v>
      </c>
      <c r="K153" s="373"/>
    </row>
    <row r="154" spans="1:11" hidden="1">
      <c r="A154" s="9"/>
      <c r="B154" s="304" t="s">
        <v>469</v>
      </c>
      <c r="C154" s="304"/>
      <c r="D154" s="52"/>
      <c r="E154" s="19" t="s">
        <v>168</v>
      </c>
      <c r="F154" s="125">
        <v>20</v>
      </c>
      <c r="G154" s="125">
        <v>48</v>
      </c>
      <c r="H154" s="28">
        <f t="shared" si="2"/>
        <v>0.96</v>
      </c>
      <c r="I154" s="13"/>
      <c r="J154" s="13"/>
      <c r="K154" s="373"/>
    </row>
    <row r="155" spans="1:11" hidden="1">
      <c r="A155" s="9"/>
      <c r="B155" s="304" t="s">
        <v>247</v>
      </c>
      <c r="C155" s="304"/>
      <c r="D155" s="52"/>
      <c r="E155" s="19" t="s">
        <v>168</v>
      </c>
      <c r="F155" s="125">
        <v>6</v>
      </c>
      <c r="G155" s="125">
        <v>98</v>
      </c>
      <c r="H155" s="28">
        <f t="shared" si="2"/>
        <v>0.58799999999999997</v>
      </c>
      <c r="I155" s="13"/>
      <c r="J155" s="13"/>
      <c r="K155" s="373"/>
    </row>
    <row r="156" spans="1:11" hidden="1">
      <c r="A156" s="9"/>
      <c r="B156" s="304" t="s">
        <v>470</v>
      </c>
      <c r="C156" s="304"/>
      <c r="D156" s="52"/>
      <c r="E156" s="19" t="s">
        <v>168</v>
      </c>
      <c r="F156" s="125">
        <v>12</v>
      </c>
      <c r="G156" s="125">
        <v>28</v>
      </c>
      <c r="H156" s="28">
        <f t="shared" si="2"/>
        <v>0.33600000000000002</v>
      </c>
      <c r="I156" s="13"/>
      <c r="J156" s="13"/>
      <c r="K156" s="373"/>
    </row>
    <row r="157" spans="1:11" hidden="1">
      <c r="A157" s="9"/>
      <c r="B157" s="304" t="s">
        <v>471</v>
      </c>
      <c r="C157" s="304"/>
      <c r="D157" s="52"/>
      <c r="E157" s="19" t="s">
        <v>168</v>
      </c>
      <c r="F157" s="125">
        <v>12</v>
      </c>
      <c r="G157" s="125">
        <v>68</v>
      </c>
      <c r="H157" s="28">
        <f t="shared" si="2"/>
        <v>0.81599999999999995</v>
      </c>
      <c r="I157" s="13"/>
      <c r="J157" s="13"/>
      <c r="K157" s="373"/>
    </row>
    <row r="158" spans="1:11" hidden="1">
      <c r="A158" s="9"/>
      <c r="B158" s="304" t="s">
        <v>472</v>
      </c>
      <c r="C158" s="304"/>
      <c r="D158" s="52"/>
      <c r="E158" s="19" t="s">
        <v>168</v>
      </c>
      <c r="F158" s="125">
        <v>6</v>
      </c>
      <c r="G158" s="125">
        <v>210</v>
      </c>
      <c r="H158" s="28">
        <f t="shared" si="2"/>
        <v>1.26</v>
      </c>
      <c r="I158" s="13"/>
      <c r="J158" s="13"/>
      <c r="K158" s="373"/>
    </row>
    <row r="159" spans="1:11" hidden="1">
      <c r="A159" s="9"/>
      <c r="B159" s="304" t="s">
        <v>473</v>
      </c>
      <c r="C159" s="304"/>
      <c r="D159" s="52"/>
      <c r="E159" s="19" t="s">
        <v>168</v>
      </c>
      <c r="F159" s="125">
        <v>5</v>
      </c>
      <c r="G159" s="125">
        <v>80</v>
      </c>
      <c r="H159" s="28">
        <f t="shared" si="2"/>
        <v>0.4</v>
      </c>
      <c r="I159" s="13"/>
      <c r="J159" s="13"/>
      <c r="K159" s="373"/>
    </row>
    <row r="160" spans="1:11" hidden="1">
      <c r="A160" s="9"/>
      <c r="B160" s="304" t="s">
        <v>474</v>
      </c>
      <c r="C160" s="304"/>
      <c r="D160" s="52"/>
      <c r="E160" s="19" t="s">
        <v>168</v>
      </c>
      <c r="F160" s="125">
        <v>200</v>
      </c>
      <c r="G160" s="125">
        <v>6.5</v>
      </c>
      <c r="H160" s="28">
        <f t="shared" si="2"/>
        <v>1.3</v>
      </c>
      <c r="I160" s="13"/>
      <c r="J160" s="13"/>
      <c r="K160" s="373"/>
    </row>
    <row r="161" spans="1:11" hidden="1">
      <c r="A161" s="9"/>
      <c r="B161" s="304" t="s">
        <v>475</v>
      </c>
      <c r="C161" s="304"/>
      <c r="D161" s="52"/>
      <c r="E161" s="19" t="s">
        <v>168</v>
      </c>
      <c r="F161" s="125">
        <v>4</v>
      </c>
      <c r="G161" s="125">
        <v>520</v>
      </c>
      <c r="H161" s="28">
        <f t="shared" si="2"/>
        <v>2.08</v>
      </c>
      <c r="I161" s="13"/>
      <c r="J161" s="13"/>
      <c r="K161" s="373"/>
    </row>
    <row r="162" spans="1:11" hidden="1">
      <c r="A162" s="9"/>
      <c r="B162" s="304" t="s">
        <v>476</v>
      </c>
      <c r="C162" s="304"/>
      <c r="D162" s="52"/>
      <c r="E162" s="19" t="s">
        <v>168</v>
      </c>
      <c r="F162" s="125">
        <v>75</v>
      </c>
      <c r="G162" s="125">
        <v>100</v>
      </c>
      <c r="H162" s="28">
        <f t="shared" si="2"/>
        <v>7.5</v>
      </c>
      <c r="I162" s="13"/>
      <c r="J162" s="13"/>
      <c r="K162" s="373"/>
    </row>
    <row r="163" spans="1:11" hidden="1">
      <c r="A163" s="9"/>
      <c r="B163" s="304" t="s">
        <v>477</v>
      </c>
      <c r="C163" s="304"/>
      <c r="D163" s="52"/>
      <c r="E163" s="19" t="s">
        <v>168</v>
      </c>
      <c r="F163" s="125">
        <v>10</v>
      </c>
      <c r="G163" s="125">
        <v>85</v>
      </c>
      <c r="H163" s="28">
        <f t="shared" si="2"/>
        <v>0.85</v>
      </c>
      <c r="I163" s="13"/>
      <c r="J163" s="13"/>
      <c r="K163" s="373"/>
    </row>
    <row r="164" spans="1:11" hidden="1">
      <c r="A164" s="9"/>
      <c r="B164" s="304" t="s">
        <v>478</v>
      </c>
      <c r="C164" s="304"/>
      <c r="D164" s="52"/>
      <c r="E164" s="19" t="s">
        <v>168</v>
      </c>
      <c r="F164" s="125">
        <v>6</v>
      </c>
      <c r="G164" s="125">
        <v>50</v>
      </c>
      <c r="H164" s="28">
        <f t="shared" si="2"/>
        <v>0.3</v>
      </c>
      <c r="I164" s="13"/>
      <c r="J164" s="13"/>
      <c r="K164" s="373"/>
    </row>
    <row r="165" spans="1:11" hidden="1">
      <c r="A165" s="9"/>
      <c r="B165" s="304" t="s">
        <v>479</v>
      </c>
      <c r="C165" s="304"/>
      <c r="D165" s="52"/>
      <c r="E165" s="19" t="s">
        <v>168</v>
      </c>
      <c r="F165" s="125">
        <v>18</v>
      </c>
      <c r="G165" s="125">
        <v>990</v>
      </c>
      <c r="H165" s="28">
        <f t="shared" si="2"/>
        <v>17.82</v>
      </c>
      <c r="I165" s="13"/>
      <c r="J165" s="13"/>
      <c r="K165" s="373"/>
    </row>
    <row r="166" spans="1:11" hidden="1">
      <c r="A166" s="9"/>
      <c r="B166" s="304" t="s">
        <v>480</v>
      </c>
      <c r="C166" s="304"/>
      <c r="D166" s="52"/>
      <c r="E166" s="19" t="s">
        <v>168</v>
      </c>
      <c r="F166" s="125">
        <v>8</v>
      </c>
      <c r="G166" s="125">
        <v>32</v>
      </c>
      <c r="H166" s="28">
        <f t="shared" si="2"/>
        <v>0.25600000000000001</v>
      </c>
      <c r="I166" s="13"/>
      <c r="J166" s="13"/>
      <c r="K166" s="373"/>
    </row>
    <row r="167" spans="1:11" hidden="1">
      <c r="A167" s="9"/>
      <c r="B167" s="304" t="s">
        <v>481</v>
      </c>
      <c r="C167" s="304"/>
      <c r="D167" s="52"/>
      <c r="E167" s="19" t="s">
        <v>482</v>
      </c>
      <c r="F167" s="125">
        <v>5</v>
      </c>
      <c r="G167" s="125">
        <v>327</v>
      </c>
      <c r="H167" s="28">
        <f t="shared" si="2"/>
        <v>1.635</v>
      </c>
      <c r="I167" s="13"/>
      <c r="J167" s="13"/>
      <c r="K167" s="373"/>
    </row>
    <row r="168" spans="1:11" hidden="1">
      <c r="A168" s="9"/>
      <c r="B168" s="304" t="s">
        <v>483</v>
      </c>
      <c r="C168" s="304"/>
      <c r="D168" s="52"/>
      <c r="E168" s="19" t="s">
        <v>482</v>
      </c>
      <c r="F168" s="125">
        <v>10</v>
      </c>
      <c r="G168" s="125">
        <v>327</v>
      </c>
      <c r="H168" s="28">
        <f t="shared" si="2"/>
        <v>3.27</v>
      </c>
      <c r="I168" s="13"/>
      <c r="J168" s="13"/>
      <c r="K168" s="373"/>
    </row>
    <row r="169" spans="1:11" hidden="1">
      <c r="A169" s="9"/>
      <c r="B169" s="304" t="s">
        <v>484</v>
      </c>
      <c r="C169" s="304"/>
      <c r="D169" s="52"/>
      <c r="E169" s="19" t="s">
        <v>482</v>
      </c>
      <c r="F169" s="125">
        <v>10</v>
      </c>
      <c r="G169" s="125">
        <v>327</v>
      </c>
      <c r="H169" s="28">
        <f t="shared" si="2"/>
        <v>3.27</v>
      </c>
      <c r="I169" s="13"/>
      <c r="J169" s="13"/>
      <c r="K169" s="373"/>
    </row>
    <row r="170" spans="1:11" hidden="1">
      <c r="A170" s="9"/>
      <c r="B170" s="304" t="s">
        <v>485</v>
      </c>
      <c r="C170" s="304"/>
      <c r="D170" s="52"/>
      <c r="E170" s="19" t="s">
        <v>486</v>
      </c>
      <c r="F170" s="125">
        <v>75</v>
      </c>
      <c r="G170" s="125">
        <v>115</v>
      </c>
      <c r="H170" s="28">
        <f t="shared" si="2"/>
        <v>8.625</v>
      </c>
      <c r="I170" s="13"/>
      <c r="J170" s="13"/>
      <c r="K170" s="373"/>
    </row>
    <row r="171" spans="1:11" hidden="1">
      <c r="A171" s="9"/>
      <c r="B171" s="261" t="s">
        <v>385</v>
      </c>
      <c r="C171" s="261"/>
      <c r="D171" s="52"/>
      <c r="E171" s="19" t="s">
        <v>200</v>
      </c>
      <c r="F171" s="125">
        <v>783</v>
      </c>
      <c r="G171" s="125">
        <v>718</v>
      </c>
      <c r="H171" s="28">
        <f t="shared" si="2"/>
        <v>562.19399999999996</v>
      </c>
      <c r="I171" s="13"/>
      <c r="J171" s="13"/>
      <c r="K171" s="373"/>
    </row>
    <row r="172" spans="1:11" hidden="1">
      <c r="A172" s="9"/>
      <c r="B172" s="305"/>
      <c r="C172" s="305"/>
      <c r="D172" s="52"/>
      <c r="E172" s="19" t="s">
        <v>168</v>
      </c>
      <c r="F172" s="125">
        <v>24</v>
      </c>
      <c r="G172" s="125">
        <v>15</v>
      </c>
      <c r="H172" s="28">
        <f t="shared" si="2"/>
        <v>0.36</v>
      </c>
      <c r="I172" s="13"/>
      <c r="J172" s="13"/>
      <c r="K172" s="373"/>
    </row>
    <row r="173" spans="1:11" hidden="1">
      <c r="A173" s="9"/>
      <c r="B173" s="305" t="s">
        <v>487</v>
      </c>
      <c r="C173" s="305"/>
      <c r="D173" s="52"/>
      <c r="E173" s="52"/>
      <c r="F173" s="306"/>
      <c r="G173" s="306"/>
      <c r="H173" s="28"/>
      <c r="I173" s="13"/>
      <c r="J173" s="13"/>
      <c r="K173" s="373"/>
    </row>
    <row r="174" spans="1:11" hidden="1">
      <c r="A174" s="9"/>
      <c r="B174" s="304" t="s">
        <v>488</v>
      </c>
      <c r="C174" s="304"/>
      <c r="D174" s="49">
        <v>34005</v>
      </c>
      <c r="E174" s="52"/>
      <c r="F174" s="306"/>
      <c r="G174" s="306"/>
      <c r="H174" s="207">
        <f>SUM(H175:H180)</f>
        <v>7.7850000000000001</v>
      </c>
      <c r="I174" s="13"/>
      <c r="J174" s="13"/>
      <c r="K174" s="373"/>
    </row>
    <row r="175" spans="1:11" hidden="1">
      <c r="A175" s="9"/>
      <c r="B175" s="304" t="s">
        <v>489</v>
      </c>
      <c r="C175" s="304"/>
      <c r="D175" s="52"/>
      <c r="E175" s="19" t="s">
        <v>164</v>
      </c>
      <c r="F175" s="125">
        <v>2</v>
      </c>
      <c r="G175" s="125">
        <v>250</v>
      </c>
      <c r="H175" s="28">
        <f t="shared" ref="H175:H180" si="3">F175*G175/1000</f>
        <v>0.5</v>
      </c>
      <c r="I175" s="13"/>
      <c r="J175" s="13"/>
      <c r="K175" s="373"/>
    </row>
    <row r="176" spans="1:11" hidden="1">
      <c r="A176" s="9"/>
      <c r="B176" s="304" t="s">
        <v>490</v>
      </c>
      <c r="C176" s="304"/>
      <c r="D176" s="52"/>
      <c r="E176" s="19" t="s">
        <v>164</v>
      </c>
      <c r="F176" s="125">
        <v>3</v>
      </c>
      <c r="G176" s="10">
        <v>450</v>
      </c>
      <c r="H176" s="28">
        <f t="shared" si="3"/>
        <v>1.35</v>
      </c>
      <c r="I176" s="13"/>
      <c r="J176" s="13"/>
      <c r="K176" s="373"/>
    </row>
    <row r="177" spans="1:11" hidden="1">
      <c r="A177" s="9"/>
      <c r="B177" s="304" t="s">
        <v>491</v>
      </c>
      <c r="C177" s="304"/>
      <c r="D177" s="52"/>
      <c r="E177" s="19" t="s">
        <v>164</v>
      </c>
      <c r="F177" s="125">
        <v>2</v>
      </c>
      <c r="G177" s="125">
        <v>450</v>
      </c>
      <c r="H177" s="28">
        <f t="shared" si="3"/>
        <v>0.9</v>
      </c>
      <c r="I177" s="13"/>
      <c r="J177" s="13"/>
      <c r="K177" s="373"/>
    </row>
    <row r="178" spans="1:11" hidden="1">
      <c r="A178" s="9"/>
      <c r="B178" s="304" t="s">
        <v>492</v>
      </c>
      <c r="C178" s="304"/>
      <c r="D178" s="52"/>
      <c r="E178" s="19" t="s">
        <v>164</v>
      </c>
      <c r="F178" s="125">
        <v>5</v>
      </c>
      <c r="G178" s="125">
        <v>85</v>
      </c>
      <c r="H178" s="28">
        <f t="shared" si="3"/>
        <v>0.42499999999999999</v>
      </c>
      <c r="I178" s="13"/>
      <c r="J178" s="13"/>
      <c r="K178" s="373"/>
    </row>
    <row r="179" spans="1:11" hidden="1">
      <c r="A179" s="9"/>
      <c r="B179" s="261" t="s">
        <v>493</v>
      </c>
      <c r="C179" s="261"/>
      <c r="D179" s="52"/>
      <c r="E179" s="19" t="s">
        <v>164</v>
      </c>
      <c r="F179" s="125">
        <v>3</v>
      </c>
      <c r="G179" s="125">
        <v>150</v>
      </c>
      <c r="H179" s="28">
        <f t="shared" si="3"/>
        <v>0.45</v>
      </c>
      <c r="I179" s="13"/>
      <c r="J179" s="13"/>
      <c r="K179" s="373"/>
    </row>
    <row r="180" spans="1:11" hidden="1">
      <c r="A180" s="9"/>
      <c r="B180" s="307"/>
      <c r="C180" s="307"/>
      <c r="D180" s="52"/>
      <c r="E180" s="19" t="s">
        <v>164</v>
      </c>
      <c r="F180" s="125">
        <v>8</v>
      </c>
      <c r="G180" s="125">
        <v>520</v>
      </c>
      <c r="H180" s="28">
        <f t="shared" si="3"/>
        <v>4.16</v>
      </c>
      <c r="I180" s="13"/>
      <c r="J180" s="13"/>
      <c r="K180" s="373"/>
    </row>
    <row r="181" spans="1:11" ht="25.5" hidden="1">
      <c r="A181" s="9"/>
      <c r="B181" s="308" t="s">
        <v>494</v>
      </c>
      <c r="C181" s="308"/>
      <c r="D181" s="211"/>
      <c r="E181" s="211"/>
      <c r="F181" s="125"/>
      <c r="G181" s="125"/>
      <c r="H181" s="28"/>
      <c r="I181" s="13"/>
      <c r="J181" s="13"/>
      <c r="K181" s="373"/>
    </row>
    <row r="182" spans="1:11" hidden="1">
      <c r="A182" s="9"/>
      <c r="B182" s="309" t="s">
        <v>495</v>
      </c>
      <c r="C182" s="309"/>
      <c r="D182" s="211"/>
      <c r="E182" s="211"/>
      <c r="F182" s="125"/>
      <c r="G182" s="125"/>
      <c r="H182" s="207" t="e">
        <f>#REF!+#REF!+#REF!+#REF!+#REF!+H174</f>
        <v>#REF!</v>
      </c>
      <c r="I182" s="13"/>
      <c r="J182" s="13"/>
      <c r="K182" s="373"/>
    </row>
    <row r="183" spans="1:11" hidden="1">
      <c r="A183" s="9"/>
      <c r="D183" s="10"/>
      <c r="E183" s="9"/>
      <c r="H183" s="310" t="e">
        <f>H13+#REF!+H47+#REF!+H53+H91+H113+#REF!+H29</f>
        <v>#REF!</v>
      </c>
      <c r="I183" s="13"/>
      <c r="J183" s="13"/>
      <c r="K183" s="373"/>
    </row>
    <row r="184" spans="1:11">
      <c r="A184" s="9"/>
      <c r="I184" s="112"/>
      <c r="J184" s="13"/>
      <c r="K184" s="373"/>
    </row>
    <row r="185" spans="1:11">
      <c r="A185" s="134" t="s">
        <v>227</v>
      </c>
      <c r="B185" s="103"/>
      <c r="C185" s="103"/>
      <c r="D185" s="103"/>
      <c r="E185" s="103"/>
      <c r="F185" s="135"/>
      <c r="G185" s="135"/>
      <c r="H185" s="311">
        <f>H13+H22+H29+H37+H47+H55+H90+H98+H112+H140</f>
        <v>19809810</v>
      </c>
      <c r="I185" s="13"/>
      <c r="J185" s="13"/>
      <c r="K185" s="373"/>
    </row>
    <row r="186" spans="1:11">
      <c r="A186" s="103"/>
      <c r="B186" s="103"/>
      <c r="C186" s="103"/>
      <c r="D186" s="103"/>
      <c r="E186" s="103"/>
      <c r="F186" s="135"/>
      <c r="G186" s="135"/>
      <c r="H186" s="167"/>
      <c r="I186" s="13"/>
      <c r="J186" s="13"/>
      <c r="K186" s="373"/>
    </row>
    <row r="189" spans="1:11">
      <c r="A189" s="13" t="s">
        <v>519</v>
      </c>
      <c r="H189" s="138" t="s">
        <v>3</v>
      </c>
    </row>
  </sheetData>
  <mergeCells count="12">
    <mergeCell ref="J74:J79"/>
    <mergeCell ref="A15:H15"/>
    <mergeCell ref="A24:H24"/>
    <mergeCell ref="A31:H31"/>
    <mergeCell ref="A93:H93"/>
    <mergeCell ref="B114:G114"/>
    <mergeCell ref="A12:A13"/>
    <mergeCell ref="A2:H2"/>
    <mergeCell ref="A4:H4"/>
    <mergeCell ref="A5:H5"/>
    <mergeCell ref="A6:H6"/>
    <mergeCell ref="A8:H8"/>
  </mergeCells>
  <pageMargins left="0.7" right="0.7" top="0.33" bottom="0.75" header="0.3" footer="0.3"/>
  <pageSetup paperSize="9" scale="70" orientation="portrait" r:id="rId1"/>
  <rowBreaks count="1" manualBreakCount="1">
    <brk id="7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S19"/>
  <sheetViews>
    <sheetView view="pageBreakPreview" zoomScaleNormal="100" zoomScaleSheetLayoutView="100" workbookViewId="0">
      <selection activeCell="A19" sqref="A19:H19"/>
    </sheetView>
  </sheetViews>
  <sheetFormatPr defaultRowHeight="12.75"/>
  <cols>
    <col min="1" max="1" width="3.5703125" style="13" customWidth="1"/>
    <col min="2" max="2" width="50" style="13" customWidth="1"/>
    <col min="3" max="3" width="9.7109375" style="13" customWidth="1"/>
    <col min="4" max="4" width="10" style="13" customWidth="1"/>
    <col min="5" max="5" width="11.7109375" style="13" customWidth="1"/>
    <col min="6" max="7" width="11.85546875" style="137" customWidth="1"/>
    <col min="8" max="8" width="15.140625" style="138" customWidth="1"/>
    <col min="9" max="9" width="9.140625" style="320"/>
    <col min="10" max="10" width="10.85546875" style="12" bestFit="1" customWidth="1"/>
    <col min="11" max="11" width="9.140625" style="12"/>
    <col min="12" max="256" width="9.140625" style="13"/>
    <col min="257" max="257" width="3.5703125" style="13" customWidth="1"/>
    <col min="258" max="258" width="50" style="13" customWidth="1"/>
    <col min="259" max="259" width="9.7109375" style="13" customWidth="1"/>
    <col min="260" max="260" width="10" style="13" customWidth="1"/>
    <col min="261" max="261" width="11.7109375" style="13" customWidth="1"/>
    <col min="262" max="263" width="11.85546875" style="13" customWidth="1"/>
    <col min="264" max="264" width="15.140625" style="13" customWidth="1"/>
    <col min="265" max="265" width="9.140625" style="13"/>
    <col min="266" max="266" width="10.85546875" style="13" bestFit="1" customWidth="1"/>
    <col min="267" max="512" width="9.140625" style="13"/>
    <col min="513" max="513" width="3.5703125" style="13" customWidth="1"/>
    <col min="514" max="514" width="50" style="13" customWidth="1"/>
    <col min="515" max="515" width="9.7109375" style="13" customWidth="1"/>
    <col min="516" max="516" width="10" style="13" customWidth="1"/>
    <col min="517" max="517" width="11.7109375" style="13" customWidth="1"/>
    <col min="518" max="519" width="11.85546875" style="13" customWidth="1"/>
    <col min="520" max="520" width="15.140625" style="13" customWidth="1"/>
    <col min="521" max="521" width="9.140625" style="13"/>
    <col min="522" max="522" width="10.85546875" style="13" bestFit="1" customWidth="1"/>
    <col min="523" max="768" width="9.140625" style="13"/>
    <col min="769" max="769" width="3.5703125" style="13" customWidth="1"/>
    <col min="770" max="770" width="50" style="13" customWidth="1"/>
    <col min="771" max="771" width="9.7109375" style="13" customWidth="1"/>
    <col min="772" max="772" width="10" style="13" customWidth="1"/>
    <col min="773" max="773" width="11.7109375" style="13" customWidth="1"/>
    <col min="774" max="775" width="11.85546875" style="13" customWidth="1"/>
    <col min="776" max="776" width="15.140625" style="13" customWidth="1"/>
    <col min="777" max="777" width="9.140625" style="13"/>
    <col min="778" max="778" width="10.85546875" style="13" bestFit="1" customWidth="1"/>
    <col min="779" max="1024" width="9.140625" style="13"/>
    <col min="1025" max="1025" width="3.5703125" style="13" customWidth="1"/>
    <col min="1026" max="1026" width="50" style="13" customWidth="1"/>
    <col min="1027" max="1027" width="9.7109375" style="13" customWidth="1"/>
    <col min="1028" max="1028" width="10" style="13" customWidth="1"/>
    <col min="1029" max="1029" width="11.7109375" style="13" customWidth="1"/>
    <col min="1030" max="1031" width="11.85546875" style="13" customWidth="1"/>
    <col min="1032" max="1032" width="15.140625" style="13" customWidth="1"/>
    <col min="1033" max="1033" width="9.140625" style="13"/>
    <col min="1034" max="1034" width="10.85546875" style="13" bestFit="1" customWidth="1"/>
    <col min="1035" max="1280" width="9.140625" style="13"/>
    <col min="1281" max="1281" width="3.5703125" style="13" customWidth="1"/>
    <col min="1282" max="1282" width="50" style="13" customWidth="1"/>
    <col min="1283" max="1283" width="9.7109375" style="13" customWidth="1"/>
    <col min="1284" max="1284" width="10" style="13" customWidth="1"/>
    <col min="1285" max="1285" width="11.7109375" style="13" customWidth="1"/>
    <col min="1286" max="1287" width="11.85546875" style="13" customWidth="1"/>
    <col min="1288" max="1288" width="15.140625" style="13" customWidth="1"/>
    <col min="1289" max="1289" width="9.140625" style="13"/>
    <col min="1290" max="1290" width="10.85546875" style="13" bestFit="1" customWidth="1"/>
    <col min="1291" max="1536" width="9.140625" style="13"/>
    <col min="1537" max="1537" width="3.5703125" style="13" customWidth="1"/>
    <col min="1538" max="1538" width="50" style="13" customWidth="1"/>
    <col min="1539" max="1539" width="9.7109375" style="13" customWidth="1"/>
    <col min="1540" max="1540" width="10" style="13" customWidth="1"/>
    <col min="1541" max="1541" width="11.7109375" style="13" customWidth="1"/>
    <col min="1542" max="1543" width="11.85546875" style="13" customWidth="1"/>
    <col min="1544" max="1544" width="15.140625" style="13" customWidth="1"/>
    <col min="1545" max="1545" width="9.140625" style="13"/>
    <col min="1546" max="1546" width="10.85546875" style="13" bestFit="1" customWidth="1"/>
    <col min="1547" max="1792" width="9.140625" style="13"/>
    <col min="1793" max="1793" width="3.5703125" style="13" customWidth="1"/>
    <col min="1794" max="1794" width="50" style="13" customWidth="1"/>
    <col min="1795" max="1795" width="9.7109375" style="13" customWidth="1"/>
    <col min="1796" max="1796" width="10" style="13" customWidth="1"/>
    <col min="1797" max="1797" width="11.7109375" style="13" customWidth="1"/>
    <col min="1798" max="1799" width="11.85546875" style="13" customWidth="1"/>
    <col min="1800" max="1800" width="15.140625" style="13" customWidth="1"/>
    <col min="1801" max="1801" width="9.140625" style="13"/>
    <col min="1802" max="1802" width="10.85546875" style="13" bestFit="1" customWidth="1"/>
    <col min="1803" max="2048" width="9.140625" style="13"/>
    <col min="2049" max="2049" width="3.5703125" style="13" customWidth="1"/>
    <col min="2050" max="2050" width="50" style="13" customWidth="1"/>
    <col min="2051" max="2051" width="9.7109375" style="13" customWidth="1"/>
    <col min="2052" max="2052" width="10" style="13" customWidth="1"/>
    <col min="2053" max="2053" width="11.7109375" style="13" customWidth="1"/>
    <col min="2054" max="2055" width="11.85546875" style="13" customWidth="1"/>
    <col min="2056" max="2056" width="15.140625" style="13" customWidth="1"/>
    <col min="2057" max="2057" width="9.140625" style="13"/>
    <col min="2058" max="2058" width="10.85546875" style="13" bestFit="1" customWidth="1"/>
    <col min="2059" max="2304" width="9.140625" style="13"/>
    <col min="2305" max="2305" width="3.5703125" style="13" customWidth="1"/>
    <col min="2306" max="2306" width="50" style="13" customWidth="1"/>
    <col min="2307" max="2307" width="9.7109375" style="13" customWidth="1"/>
    <col min="2308" max="2308" width="10" style="13" customWidth="1"/>
    <col min="2309" max="2309" width="11.7109375" style="13" customWidth="1"/>
    <col min="2310" max="2311" width="11.85546875" style="13" customWidth="1"/>
    <col min="2312" max="2312" width="15.140625" style="13" customWidth="1"/>
    <col min="2313" max="2313" width="9.140625" style="13"/>
    <col min="2314" max="2314" width="10.85546875" style="13" bestFit="1" customWidth="1"/>
    <col min="2315" max="2560" width="9.140625" style="13"/>
    <col min="2561" max="2561" width="3.5703125" style="13" customWidth="1"/>
    <col min="2562" max="2562" width="50" style="13" customWidth="1"/>
    <col min="2563" max="2563" width="9.7109375" style="13" customWidth="1"/>
    <col min="2564" max="2564" width="10" style="13" customWidth="1"/>
    <col min="2565" max="2565" width="11.7109375" style="13" customWidth="1"/>
    <col min="2566" max="2567" width="11.85546875" style="13" customWidth="1"/>
    <col min="2568" max="2568" width="15.140625" style="13" customWidth="1"/>
    <col min="2569" max="2569" width="9.140625" style="13"/>
    <col min="2570" max="2570" width="10.85546875" style="13" bestFit="1" customWidth="1"/>
    <col min="2571" max="2816" width="9.140625" style="13"/>
    <col min="2817" max="2817" width="3.5703125" style="13" customWidth="1"/>
    <col min="2818" max="2818" width="50" style="13" customWidth="1"/>
    <col min="2819" max="2819" width="9.7109375" style="13" customWidth="1"/>
    <col min="2820" max="2820" width="10" style="13" customWidth="1"/>
    <col min="2821" max="2821" width="11.7109375" style="13" customWidth="1"/>
    <col min="2822" max="2823" width="11.85546875" style="13" customWidth="1"/>
    <col min="2824" max="2824" width="15.140625" style="13" customWidth="1"/>
    <col min="2825" max="2825" width="9.140625" style="13"/>
    <col min="2826" max="2826" width="10.85546875" style="13" bestFit="1" customWidth="1"/>
    <col min="2827" max="3072" width="9.140625" style="13"/>
    <col min="3073" max="3073" width="3.5703125" style="13" customWidth="1"/>
    <col min="3074" max="3074" width="50" style="13" customWidth="1"/>
    <col min="3075" max="3075" width="9.7109375" style="13" customWidth="1"/>
    <col min="3076" max="3076" width="10" style="13" customWidth="1"/>
    <col min="3077" max="3077" width="11.7109375" style="13" customWidth="1"/>
    <col min="3078" max="3079" width="11.85546875" style="13" customWidth="1"/>
    <col min="3080" max="3080" width="15.140625" style="13" customWidth="1"/>
    <col min="3081" max="3081" width="9.140625" style="13"/>
    <col min="3082" max="3082" width="10.85546875" style="13" bestFit="1" customWidth="1"/>
    <col min="3083" max="3328" width="9.140625" style="13"/>
    <col min="3329" max="3329" width="3.5703125" style="13" customWidth="1"/>
    <col min="3330" max="3330" width="50" style="13" customWidth="1"/>
    <col min="3331" max="3331" width="9.7109375" style="13" customWidth="1"/>
    <col min="3332" max="3332" width="10" style="13" customWidth="1"/>
    <col min="3333" max="3333" width="11.7109375" style="13" customWidth="1"/>
    <col min="3334" max="3335" width="11.85546875" style="13" customWidth="1"/>
    <col min="3336" max="3336" width="15.140625" style="13" customWidth="1"/>
    <col min="3337" max="3337" width="9.140625" style="13"/>
    <col min="3338" max="3338" width="10.85546875" style="13" bestFit="1" customWidth="1"/>
    <col min="3339" max="3584" width="9.140625" style="13"/>
    <col min="3585" max="3585" width="3.5703125" style="13" customWidth="1"/>
    <col min="3586" max="3586" width="50" style="13" customWidth="1"/>
    <col min="3587" max="3587" width="9.7109375" style="13" customWidth="1"/>
    <col min="3588" max="3588" width="10" style="13" customWidth="1"/>
    <col min="3589" max="3589" width="11.7109375" style="13" customWidth="1"/>
    <col min="3590" max="3591" width="11.85546875" style="13" customWidth="1"/>
    <col min="3592" max="3592" width="15.140625" style="13" customWidth="1"/>
    <col min="3593" max="3593" width="9.140625" style="13"/>
    <col min="3594" max="3594" width="10.85546875" style="13" bestFit="1" customWidth="1"/>
    <col min="3595" max="3840" width="9.140625" style="13"/>
    <col min="3841" max="3841" width="3.5703125" style="13" customWidth="1"/>
    <col min="3842" max="3842" width="50" style="13" customWidth="1"/>
    <col min="3843" max="3843" width="9.7109375" style="13" customWidth="1"/>
    <col min="3844" max="3844" width="10" style="13" customWidth="1"/>
    <col min="3845" max="3845" width="11.7109375" style="13" customWidth="1"/>
    <col min="3846" max="3847" width="11.85546875" style="13" customWidth="1"/>
    <col min="3848" max="3848" width="15.140625" style="13" customWidth="1"/>
    <col min="3849" max="3849" width="9.140625" style="13"/>
    <col min="3850" max="3850" width="10.85546875" style="13" bestFit="1" customWidth="1"/>
    <col min="3851" max="4096" width="9.140625" style="13"/>
    <col min="4097" max="4097" width="3.5703125" style="13" customWidth="1"/>
    <col min="4098" max="4098" width="50" style="13" customWidth="1"/>
    <col min="4099" max="4099" width="9.7109375" style="13" customWidth="1"/>
    <col min="4100" max="4100" width="10" style="13" customWidth="1"/>
    <col min="4101" max="4101" width="11.7109375" style="13" customWidth="1"/>
    <col min="4102" max="4103" width="11.85546875" style="13" customWidth="1"/>
    <col min="4104" max="4104" width="15.140625" style="13" customWidth="1"/>
    <col min="4105" max="4105" width="9.140625" style="13"/>
    <col min="4106" max="4106" width="10.85546875" style="13" bestFit="1" customWidth="1"/>
    <col min="4107" max="4352" width="9.140625" style="13"/>
    <col min="4353" max="4353" width="3.5703125" style="13" customWidth="1"/>
    <col min="4354" max="4354" width="50" style="13" customWidth="1"/>
    <col min="4355" max="4355" width="9.7109375" style="13" customWidth="1"/>
    <col min="4356" max="4356" width="10" style="13" customWidth="1"/>
    <col min="4357" max="4357" width="11.7109375" style="13" customWidth="1"/>
    <col min="4358" max="4359" width="11.85546875" style="13" customWidth="1"/>
    <col min="4360" max="4360" width="15.140625" style="13" customWidth="1"/>
    <col min="4361" max="4361" width="9.140625" style="13"/>
    <col min="4362" max="4362" width="10.85546875" style="13" bestFit="1" customWidth="1"/>
    <col min="4363" max="4608" width="9.140625" style="13"/>
    <col min="4609" max="4609" width="3.5703125" style="13" customWidth="1"/>
    <col min="4610" max="4610" width="50" style="13" customWidth="1"/>
    <col min="4611" max="4611" width="9.7109375" style="13" customWidth="1"/>
    <col min="4612" max="4612" width="10" style="13" customWidth="1"/>
    <col min="4613" max="4613" width="11.7109375" style="13" customWidth="1"/>
    <col min="4614" max="4615" width="11.85546875" style="13" customWidth="1"/>
    <col min="4616" max="4616" width="15.140625" style="13" customWidth="1"/>
    <col min="4617" max="4617" width="9.140625" style="13"/>
    <col min="4618" max="4618" width="10.85546875" style="13" bestFit="1" customWidth="1"/>
    <col min="4619" max="4864" width="9.140625" style="13"/>
    <col min="4865" max="4865" width="3.5703125" style="13" customWidth="1"/>
    <col min="4866" max="4866" width="50" style="13" customWidth="1"/>
    <col min="4867" max="4867" width="9.7109375" style="13" customWidth="1"/>
    <col min="4868" max="4868" width="10" style="13" customWidth="1"/>
    <col min="4869" max="4869" width="11.7109375" style="13" customWidth="1"/>
    <col min="4870" max="4871" width="11.85546875" style="13" customWidth="1"/>
    <col min="4872" max="4872" width="15.140625" style="13" customWidth="1"/>
    <col min="4873" max="4873" width="9.140625" style="13"/>
    <col min="4874" max="4874" width="10.85546875" style="13" bestFit="1" customWidth="1"/>
    <col min="4875" max="5120" width="9.140625" style="13"/>
    <col min="5121" max="5121" width="3.5703125" style="13" customWidth="1"/>
    <col min="5122" max="5122" width="50" style="13" customWidth="1"/>
    <col min="5123" max="5123" width="9.7109375" style="13" customWidth="1"/>
    <col min="5124" max="5124" width="10" style="13" customWidth="1"/>
    <col min="5125" max="5125" width="11.7109375" style="13" customWidth="1"/>
    <col min="5126" max="5127" width="11.85546875" style="13" customWidth="1"/>
    <col min="5128" max="5128" width="15.140625" style="13" customWidth="1"/>
    <col min="5129" max="5129" width="9.140625" style="13"/>
    <col min="5130" max="5130" width="10.85546875" style="13" bestFit="1" customWidth="1"/>
    <col min="5131" max="5376" width="9.140625" style="13"/>
    <col min="5377" max="5377" width="3.5703125" style="13" customWidth="1"/>
    <col min="5378" max="5378" width="50" style="13" customWidth="1"/>
    <col min="5379" max="5379" width="9.7109375" style="13" customWidth="1"/>
    <col min="5380" max="5380" width="10" style="13" customWidth="1"/>
    <col min="5381" max="5381" width="11.7109375" style="13" customWidth="1"/>
    <col min="5382" max="5383" width="11.85546875" style="13" customWidth="1"/>
    <col min="5384" max="5384" width="15.140625" style="13" customWidth="1"/>
    <col min="5385" max="5385" width="9.140625" style="13"/>
    <col min="5386" max="5386" width="10.85546875" style="13" bestFit="1" customWidth="1"/>
    <col min="5387" max="5632" width="9.140625" style="13"/>
    <col min="5633" max="5633" width="3.5703125" style="13" customWidth="1"/>
    <col min="5634" max="5634" width="50" style="13" customWidth="1"/>
    <col min="5635" max="5635" width="9.7109375" style="13" customWidth="1"/>
    <col min="5636" max="5636" width="10" style="13" customWidth="1"/>
    <col min="5637" max="5637" width="11.7109375" style="13" customWidth="1"/>
    <col min="5638" max="5639" width="11.85546875" style="13" customWidth="1"/>
    <col min="5640" max="5640" width="15.140625" style="13" customWidth="1"/>
    <col min="5641" max="5641" width="9.140625" style="13"/>
    <col min="5642" max="5642" width="10.85546875" style="13" bestFit="1" customWidth="1"/>
    <col min="5643" max="5888" width="9.140625" style="13"/>
    <col min="5889" max="5889" width="3.5703125" style="13" customWidth="1"/>
    <col min="5890" max="5890" width="50" style="13" customWidth="1"/>
    <col min="5891" max="5891" width="9.7109375" style="13" customWidth="1"/>
    <col min="5892" max="5892" width="10" style="13" customWidth="1"/>
    <col min="5893" max="5893" width="11.7109375" style="13" customWidth="1"/>
    <col min="5894" max="5895" width="11.85546875" style="13" customWidth="1"/>
    <col min="5896" max="5896" width="15.140625" style="13" customWidth="1"/>
    <col min="5897" max="5897" width="9.140625" style="13"/>
    <col min="5898" max="5898" width="10.85546875" style="13" bestFit="1" customWidth="1"/>
    <col min="5899" max="6144" width="9.140625" style="13"/>
    <col min="6145" max="6145" width="3.5703125" style="13" customWidth="1"/>
    <col min="6146" max="6146" width="50" style="13" customWidth="1"/>
    <col min="6147" max="6147" width="9.7109375" style="13" customWidth="1"/>
    <col min="6148" max="6148" width="10" style="13" customWidth="1"/>
    <col min="6149" max="6149" width="11.7109375" style="13" customWidth="1"/>
    <col min="6150" max="6151" width="11.85546875" style="13" customWidth="1"/>
    <col min="6152" max="6152" width="15.140625" style="13" customWidth="1"/>
    <col min="6153" max="6153" width="9.140625" style="13"/>
    <col min="6154" max="6154" width="10.85546875" style="13" bestFit="1" customWidth="1"/>
    <col min="6155" max="6400" width="9.140625" style="13"/>
    <col min="6401" max="6401" width="3.5703125" style="13" customWidth="1"/>
    <col min="6402" max="6402" width="50" style="13" customWidth="1"/>
    <col min="6403" max="6403" width="9.7109375" style="13" customWidth="1"/>
    <col min="6404" max="6404" width="10" style="13" customWidth="1"/>
    <col min="6405" max="6405" width="11.7109375" style="13" customWidth="1"/>
    <col min="6406" max="6407" width="11.85546875" style="13" customWidth="1"/>
    <col min="6408" max="6408" width="15.140625" style="13" customWidth="1"/>
    <col min="6409" max="6409" width="9.140625" style="13"/>
    <col min="6410" max="6410" width="10.85546875" style="13" bestFit="1" customWidth="1"/>
    <col min="6411" max="6656" width="9.140625" style="13"/>
    <col min="6657" max="6657" width="3.5703125" style="13" customWidth="1"/>
    <col min="6658" max="6658" width="50" style="13" customWidth="1"/>
    <col min="6659" max="6659" width="9.7109375" style="13" customWidth="1"/>
    <col min="6660" max="6660" width="10" style="13" customWidth="1"/>
    <col min="6661" max="6661" width="11.7109375" style="13" customWidth="1"/>
    <col min="6662" max="6663" width="11.85546875" style="13" customWidth="1"/>
    <col min="6664" max="6664" width="15.140625" style="13" customWidth="1"/>
    <col min="6665" max="6665" width="9.140625" style="13"/>
    <col min="6666" max="6666" width="10.85546875" style="13" bestFit="1" customWidth="1"/>
    <col min="6667" max="6912" width="9.140625" style="13"/>
    <col min="6913" max="6913" width="3.5703125" style="13" customWidth="1"/>
    <col min="6914" max="6914" width="50" style="13" customWidth="1"/>
    <col min="6915" max="6915" width="9.7109375" style="13" customWidth="1"/>
    <col min="6916" max="6916" width="10" style="13" customWidth="1"/>
    <col min="6917" max="6917" width="11.7109375" style="13" customWidth="1"/>
    <col min="6918" max="6919" width="11.85546875" style="13" customWidth="1"/>
    <col min="6920" max="6920" width="15.140625" style="13" customWidth="1"/>
    <col min="6921" max="6921" width="9.140625" style="13"/>
    <col min="6922" max="6922" width="10.85546875" style="13" bestFit="1" customWidth="1"/>
    <col min="6923" max="7168" width="9.140625" style="13"/>
    <col min="7169" max="7169" width="3.5703125" style="13" customWidth="1"/>
    <col min="7170" max="7170" width="50" style="13" customWidth="1"/>
    <col min="7171" max="7171" width="9.7109375" style="13" customWidth="1"/>
    <col min="7172" max="7172" width="10" style="13" customWidth="1"/>
    <col min="7173" max="7173" width="11.7109375" style="13" customWidth="1"/>
    <col min="7174" max="7175" width="11.85546875" style="13" customWidth="1"/>
    <col min="7176" max="7176" width="15.140625" style="13" customWidth="1"/>
    <col min="7177" max="7177" width="9.140625" style="13"/>
    <col min="7178" max="7178" width="10.85546875" style="13" bestFit="1" customWidth="1"/>
    <col min="7179" max="7424" width="9.140625" style="13"/>
    <col min="7425" max="7425" width="3.5703125" style="13" customWidth="1"/>
    <col min="7426" max="7426" width="50" style="13" customWidth="1"/>
    <col min="7427" max="7427" width="9.7109375" style="13" customWidth="1"/>
    <col min="7428" max="7428" width="10" style="13" customWidth="1"/>
    <col min="7429" max="7429" width="11.7109375" style="13" customWidth="1"/>
    <col min="7430" max="7431" width="11.85546875" style="13" customWidth="1"/>
    <col min="7432" max="7432" width="15.140625" style="13" customWidth="1"/>
    <col min="7433" max="7433" width="9.140625" style="13"/>
    <col min="7434" max="7434" width="10.85546875" style="13" bestFit="1" customWidth="1"/>
    <col min="7435" max="7680" width="9.140625" style="13"/>
    <col min="7681" max="7681" width="3.5703125" style="13" customWidth="1"/>
    <col min="7682" max="7682" width="50" style="13" customWidth="1"/>
    <col min="7683" max="7683" width="9.7109375" style="13" customWidth="1"/>
    <col min="7684" max="7684" width="10" style="13" customWidth="1"/>
    <col min="7685" max="7685" width="11.7109375" style="13" customWidth="1"/>
    <col min="7686" max="7687" width="11.85546875" style="13" customWidth="1"/>
    <col min="7688" max="7688" width="15.140625" style="13" customWidth="1"/>
    <col min="7689" max="7689" width="9.140625" style="13"/>
    <col min="7690" max="7690" width="10.85546875" style="13" bestFit="1" customWidth="1"/>
    <col min="7691" max="7936" width="9.140625" style="13"/>
    <col min="7937" max="7937" width="3.5703125" style="13" customWidth="1"/>
    <col min="7938" max="7938" width="50" style="13" customWidth="1"/>
    <col min="7939" max="7939" width="9.7109375" style="13" customWidth="1"/>
    <col min="7940" max="7940" width="10" style="13" customWidth="1"/>
    <col min="7941" max="7941" width="11.7109375" style="13" customWidth="1"/>
    <col min="7942" max="7943" width="11.85546875" style="13" customWidth="1"/>
    <col min="7944" max="7944" width="15.140625" style="13" customWidth="1"/>
    <col min="7945" max="7945" width="9.140625" style="13"/>
    <col min="7946" max="7946" width="10.85546875" style="13" bestFit="1" customWidth="1"/>
    <col min="7947" max="8192" width="9.140625" style="13"/>
    <col min="8193" max="8193" width="3.5703125" style="13" customWidth="1"/>
    <col min="8194" max="8194" width="50" style="13" customWidth="1"/>
    <col min="8195" max="8195" width="9.7109375" style="13" customWidth="1"/>
    <col min="8196" max="8196" width="10" style="13" customWidth="1"/>
    <col min="8197" max="8197" width="11.7109375" style="13" customWidth="1"/>
    <col min="8198" max="8199" width="11.85546875" style="13" customWidth="1"/>
    <col min="8200" max="8200" width="15.140625" style="13" customWidth="1"/>
    <col min="8201" max="8201" width="9.140625" style="13"/>
    <col min="8202" max="8202" width="10.85546875" style="13" bestFit="1" customWidth="1"/>
    <col min="8203" max="8448" width="9.140625" style="13"/>
    <col min="8449" max="8449" width="3.5703125" style="13" customWidth="1"/>
    <col min="8450" max="8450" width="50" style="13" customWidth="1"/>
    <col min="8451" max="8451" width="9.7109375" style="13" customWidth="1"/>
    <col min="8452" max="8452" width="10" style="13" customWidth="1"/>
    <col min="8453" max="8453" width="11.7109375" style="13" customWidth="1"/>
    <col min="8454" max="8455" width="11.85546875" style="13" customWidth="1"/>
    <col min="8456" max="8456" width="15.140625" style="13" customWidth="1"/>
    <col min="8457" max="8457" width="9.140625" style="13"/>
    <col min="8458" max="8458" width="10.85546875" style="13" bestFit="1" customWidth="1"/>
    <col min="8459" max="8704" width="9.140625" style="13"/>
    <col min="8705" max="8705" width="3.5703125" style="13" customWidth="1"/>
    <col min="8706" max="8706" width="50" style="13" customWidth="1"/>
    <col min="8707" max="8707" width="9.7109375" style="13" customWidth="1"/>
    <col min="8708" max="8708" width="10" style="13" customWidth="1"/>
    <col min="8709" max="8709" width="11.7109375" style="13" customWidth="1"/>
    <col min="8710" max="8711" width="11.85546875" style="13" customWidth="1"/>
    <col min="8712" max="8712" width="15.140625" style="13" customWidth="1"/>
    <col min="8713" max="8713" width="9.140625" style="13"/>
    <col min="8714" max="8714" width="10.85546875" style="13" bestFit="1" customWidth="1"/>
    <col min="8715" max="8960" width="9.140625" style="13"/>
    <col min="8961" max="8961" width="3.5703125" style="13" customWidth="1"/>
    <col min="8962" max="8962" width="50" style="13" customWidth="1"/>
    <col min="8963" max="8963" width="9.7109375" style="13" customWidth="1"/>
    <col min="8964" max="8964" width="10" style="13" customWidth="1"/>
    <col min="8965" max="8965" width="11.7109375" style="13" customWidth="1"/>
    <col min="8966" max="8967" width="11.85546875" style="13" customWidth="1"/>
    <col min="8968" max="8968" width="15.140625" style="13" customWidth="1"/>
    <col min="8969" max="8969" width="9.140625" style="13"/>
    <col min="8970" max="8970" width="10.85546875" style="13" bestFit="1" customWidth="1"/>
    <col min="8971" max="9216" width="9.140625" style="13"/>
    <col min="9217" max="9217" width="3.5703125" style="13" customWidth="1"/>
    <col min="9218" max="9218" width="50" style="13" customWidth="1"/>
    <col min="9219" max="9219" width="9.7109375" style="13" customWidth="1"/>
    <col min="9220" max="9220" width="10" style="13" customWidth="1"/>
    <col min="9221" max="9221" width="11.7109375" style="13" customWidth="1"/>
    <col min="9222" max="9223" width="11.85546875" style="13" customWidth="1"/>
    <col min="9224" max="9224" width="15.140625" style="13" customWidth="1"/>
    <col min="9225" max="9225" width="9.140625" style="13"/>
    <col min="9226" max="9226" width="10.85546875" style="13" bestFit="1" customWidth="1"/>
    <col min="9227" max="9472" width="9.140625" style="13"/>
    <col min="9473" max="9473" width="3.5703125" style="13" customWidth="1"/>
    <col min="9474" max="9474" width="50" style="13" customWidth="1"/>
    <col min="9475" max="9475" width="9.7109375" style="13" customWidth="1"/>
    <col min="9476" max="9476" width="10" style="13" customWidth="1"/>
    <col min="9477" max="9477" width="11.7109375" style="13" customWidth="1"/>
    <col min="9478" max="9479" width="11.85546875" style="13" customWidth="1"/>
    <col min="9480" max="9480" width="15.140625" style="13" customWidth="1"/>
    <col min="9481" max="9481" width="9.140625" style="13"/>
    <col min="9482" max="9482" width="10.85546875" style="13" bestFit="1" customWidth="1"/>
    <col min="9483" max="9728" width="9.140625" style="13"/>
    <col min="9729" max="9729" width="3.5703125" style="13" customWidth="1"/>
    <col min="9730" max="9730" width="50" style="13" customWidth="1"/>
    <col min="9731" max="9731" width="9.7109375" style="13" customWidth="1"/>
    <col min="9732" max="9732" width="10" style="13" customWidth="1"/>
    <col min="9733" max="9733" width="11.7109375" style="13" customWidth="1"/>
    <col min="9734" max="9735" width="11.85546875" style="13" customWidth="1"/>
    <col min="9736" max="9736" width="15.140625" style="13" customWidth="1"/>
    <col min="9737" max="9737" width="9.140625" style="13"/>
    <col min="9738" max="9738" width="10.85546875" style="13" bestFit="1" customWidth="1"/>
    <col min="9739" max="9984" width="9.140625" style="13"/>
    <col min="9985" max="9985" width="3.5703125" style="13" customWidth="1"/>
    <col min="9986" max="9986" width="50" style="13" customWidth="1"/>
    <col min="9987" max="9987" width="9.7109375" style="13" customWidth="1"/>
    <col min="9988" max="9988" width="10" style="13" customWidth="1"/>
    <col min="9989" max="9989" width="11.7109375" style="13" customWidth="1"/>
    <col min="9990" max="9991" width="11.85546875" style="13" customWidth="1"/>
    <col min="9992" max="9992" width="15.140625" style="13" customWidth="1"/>
    <col min="9993" max="9993" width="9.140625" style="13"/>
    <col min="9994" max="9994" width="10.85546875" style="13" bestFit="1" customWidth="1"/>
    <col min="9995" max="10240" width="9.140625" style="13"/>
    <col min="10241" max="10241" width="3.5703125" style="13" customWidth="1"/>
    <col min="10242" max="10242" width="50" style="13" customWidth="1"/>
    <col min="10243" max="10243" width="9.7109375" style="13" customWidth="1"/>
    <col min="10244" max="10244" width="10" style="13" customWidth="1"/>
    <col min="10245" max="10245" width="11.7109375" style="13" customWidth="1"/>
    <col min="10246" max="10247" width="11.85546875" style="13" customWidth="1"/>
    <col min="10248" max="10248" width="15.140625" style="13" customWidth="1"/>
    <col min="10249" max="10249" width="9.140625" style="13"/>
    <col min="10250" max="10250" width="10.85546875" style="13" bestFit="1" customWidth="1"/>
    <col min="10251" max="10496" width="9.140625" style="13"/>
    <col min="10497" max="10497" width="3.5703125" style="13" customWidth="1"/>
    <col min="10498" max="10498" width="50" style="13" customWidth="1"/>
    <col min="10499" max="10499" width="9.7109375" style="13" customWidth="1"/>
    <col min="10500" max="10500" width="10" style="13" customWidth="1"/>
    <col min="10501" max="10501" width="11.7109375" style="13" customWidth="1"/>
    <col min="10502" max="10503" width="11.85546875" style="13" customWidth="1"/>
    <col min="10504" max="10504" width="15.140625" style="13" customWidth="1"/>
    <col min="10505" max="10505" width="9.140625" style="13"/>
    <col min="10506" max="10506" width="10.85546875" style="13" bestFit="1" customWidth="1"/>
    <col min="10507" max="10752" width="9.140625" style="13"/>
    <col min="10753" max="10753" width="3.5703125" style="13" customWidth="1"/>
    <col min="10754" max="10754" width="50" style="13" customWidth="1"/>
    <col min="10755" max="10755" width="9.7109375" style="13" customWidth="1"/>
    <col min="10756" max="10756" width="10" style="13" customWidth="1"/>
    <col min="10757" max="10757" width="11.7109375" style="13" customWidth="1"/>
    <col min="10758" max="10759" width="11.85546875" style="13" customWidth="1"/>
    <col min="10760" max="10760" width="15.140625" style="13" customWidth="1"/>
    <col min="10761" max="10761" width="9.140625" style="13"/>
    <col min="10762" max="10762" width="10.85546875" style="13" bestFit="1" customWidth="1"/>
    <col min="10763" max="11008" width="9.140625" style="13"/>
    <col min="11009" max="11009" width="3.5703125" style="13" customWidth="1"/>
    <col min="11010" max="11010" width="50" style="13" customWidth="1"/>
    <col min="11011" max="11011" width="9.7109375" style="13" customWidth="1"/>
    <col min="11012" max="11012" width="10" style="13" customWidth="1"/>
    <col min="11013" max="11013" width="11.7109375" style="13" customWidth="1"/>
    <col min="11014" max="11015" width="11.85546875" style="13" customWidth="1"/>
    <col min="11016" max="11016" width="15.140625" style="13" customWidth="1"/>
    <col min="11017" max="11017" width="9.140625" style="13"/>
    <col min="11018" max="11018" width="10.85546875" style="13" bestFit="1" customWidth="1"/>
    <col min="11019" max="11264" width="9.140625" style="13"/>
    <col min="11265" max="11265" width="3.5703125" style="13" customWidth="1"/>
    <col min="11266" max="11266" width="50" style="13" customWidth="1"/>
    <col min="11267" max="11267" width="9.7109375" style="13" customWidth="1"/>
    <col min="11268" max="11268" width="10" style="13" customWidth="1"/>
    <col min="11269" max="11269" width="11.7109375" style="13" customWidth="1"/>
    <col min="11270" max="11271" width="11.85546875" style="13" customWidth="1"/>
    <col min="11272" max="11272" width="15.140625" style="13" customWidth="1"/>
    <col min="11273" max="11273" width="9.140625" style="13"/>
    <col min="11274" max="11274" width="10.85546875" style="13" bestFit="1" customWidth="1"/>
    <col min="11275" max="11520" width="9.140625" style="13"/>
    <col min="11521" max="11521" width="3.5703125" style="13" customWidth="1"/>
    <col min="11522" max="11522" width="50" style="13" customWidth="1"/>
    <col min="11523" max="11523" width="9.7109375" style="13" customWidth="1"/>
    <col min="11524" max="11524" width="10" style="13" customWidth="1"/>
    <col min="11525" max="11525" width="11.7109375" style="13" customWidth="1"/>
    <col min="11526" max="11527" width="11.85546875" style="13" customWidth="1"/>
    <col min="11528" max="11528" width="15.140625" style="13" customWidth="1"/>
    <col min="11529" max="11529" width="9.140625" style="13"/>
    <col min="11530" max="11530" width="10.85546875" style="13" bestFit="1" customWidth="1"/>
    <col min="11531" max="11776" width="9.140625" style="13"/>
    <col min="11777" max="11777" width="3.5703125" style="13" customWidth="1"/>
    <col min="11778" max="11778" width="50" style="13" customWidth="1"/>
    <col min="11779" max="11779" width="9.7109375" style="13" customWidth="1"/>
    <col min="11780" max="11780" width="10" style="13" customWidth="1"/>
    <col min="11781" max="11781" width="11.7109375" style="13" customWidth="1"/>
    <col min="11782" max="11783" width="11.85546875" style="13" customWidth="1"/>
    <col min="11784" max="11784" width="15.140625" style="13" customWidth="1"/>
    <col min="11785" max="11785" width="9.140625" style="13"/>
    <col min="11786" max="11786" width="10.85546875" style="13" bestFit="1" customWidth="1"/>
    <col min="11787" max="12032" width="9.140625" style="13"/>
    <col min="12033" max="12033" width="3.5703125" style="13" customWidth="1"/>
    <col min="12034" max="12034" width="50" style="13" customWidth="1"/>
    <col min="12035" max="12035" width="9.7109375" style="13" customWidth="1"/>
    <col min="12036" max="12036" width="10" style="13" customWidth="1"/>
    <col min="12037" max="12037" width="11.7109375" style="13" customWidth="1"/>
    <col min="12038" max="12039" width="11.85546875" style="13" customWidth="1"/>
    <col min="12040" max="12040" width="15.140625" style="13" customWidth="1"/>
    <col min="12041" max="12041" width="9.140625" style="13"/>
    <col min="12042" max="12042" width="10.85546875" style="13" bestFit="1" customWidth="1"/>
    <col min="12043" max="12288" width="9.140625" style="13"/>
    <col min="12289" max="12289" width="3.5703125" style="13" customWidth="1"/>
    <col min="12290" max="12290" width="50" style="13" customWidth="1"/>
    <col min="12291" max="12291" width="9.7109375" style="13" customWidth="1"/>
    <col min="12292" max="12292" width="10" style="13" customWidth="1"/>
    <col min="12293" max="12293" width="11.7109375" style="13" customWidth="1"/>
    <col min="12294" max="12295" width="11.85546875" style="13" customWidth="1"/>
    <col min="12296" max="12296" width="15.140625" style="13" customWidth="1"/>
    <col min="12297" max="12297" width="9.140625" style="13"/>
    <col min="12298" max="12298" width="10.85546875" style="13" bestFit="1" customWidth="1"/>
    <col min="12299" max="12544" width="9.140625" style="13"/>
    <col min="12545" max="12545" width="3.5703125" style="13" customWidth="1"/>
    <col min="12546" max="12546" width="50" style="13" customWidth="1"/>
    <col min="12547" max="12547" width="9.7109375" style="13" customWidth="1"/>
    <col min="12548" max="12548" width="10" style="13" customWidth="1"/>
    <col min="12549" max="12549" width="11.7109375" style="13" customWidth="1"/>
    <col min="12550" max="12551" width="11.85546875" style="13" customWidth="1"/>
    <col min="12552" max="12552" width="15.140625" style="13" customWidth="1"/>
    <col min="12553" max="12553" width="9.140625" style="13"/>
    <col min="12554" max="12554" width="10.85546875" style="13" bestFit="1" customWidth="1"/>
    <col min="12555" max="12800" width="9.140625" style="13"/>
    <col min="12801" max="12801" width="3.5703125" style="13" customWidth="1"/>
    <col min="12802" max="12802" width="50" style="13" customWidth="1"/>
    <col min="12803" max="12803" width="9.7109375" style="13" customWidth="1"/>
    <col min="12804" max="12804" width="10" style="13" customWidth="1"/>
    <col min="12805" max="12805" width="11.7109375" style="13" customWidth="1"/>
    <col min="12806" max="12807" width="11.85546875" style="13" customWidth="1"/>
    <col min="12808" max="12808" width="15.140625" style="13" customWidth="1"/>
    <col min="12809" max="12809" width="9.140625" style="13"/>
    <col min="12810" max="12810" width="10.85546875" style="13" bestFit="1" customWidth="1"/>
    <col min="12811" max="13056" width="9.140625" style="13"/>
    <col min="13057" max="13057" width="3.5703125" style="13" customWidth="1"/>
    <col min="13058" max="13058" width="50" style="13" customWidth="1"/>
    <col min="13059" max="13059" width="9.7109375" style="13" customWidth="1"/>
    <col min="13060" max="13060" width="10" style="13" customWidth="1"/>
    <col min="13061" max="13061" width="11.7109375" style="13" customWidth="1"/>
    <col min="13062" max="13063" width="11.85546875" style="13" customWidth="1"/>
    <col min="13064" max="13064" width="15.140625" style="13" customWidth="1"/>
    <col min="13065" max="13065" width="9.140625" style="13"/>
    <col min="13066" max="13066" width="10.85546875" style="13" bestFit="1" customWidth="1"/>
    <col min="13067" max="13312" width="9.140625" style="13"/>
    <col min="13313" max="13313" width="3.5703125" style="13" customWidth="1"/>
    <col min="13314" max="13314" width="50" style="13" customWidth="1"/>
    <col min="13315" max="13315" width="9.7109375" style="13" customWidth="1"/>
    <col min="13316" max="13316" width="10" style="13" customWidth="1"/>
    <col min="13317" max="13317" width="11.7109375" style="13" customWidth="1"/>
    <col min="13318" max="13319" width="11.85546875" style="13" customWidth="1"/>
    <col min="13320" max="13320" width="15.140625" style="13" customWidth="1"/>
    <col min="13321" max="13321" width="9.140625" style="13"/>
    <col min="13322" max="13322" width="10.85546875" style="13" bestFit="1" customWidth="1"/>
    <col min="13323" max="13568" width="9.140625" style="13"/>
    <col min="13569" max="13569" width="3.5703125" style="13" customWidth="1"/>
    <col min="13570" max="13570" width="50" style="13" customWidth="1"/>
    <col min="13571" max="13571" width="9.7109375" style="13" customWidth="1"/>
    <col min="13572" max="13572" width="10" style="13" customWidth="1"/>
    <col min="13573" max="13573" width="11.7109375" style="13" customWidth="1"/>
    <col min="13574" max="13575" width="11.85546875" style="13" customWidth="1"/>
    <col min="13576" max="13576" width="15.140625" style="13" customWidth="1"/>
    <col min="13577" max="13577" width="9.140625" style="13"/>
    <col min="13578" max="13578" width="10.85546875" style="13" bestFit="1" customWidth="1"/>
    <col min="13579" max="13824" width="9.140625" style="13"/>
    <col min="13825" max="13825" width="3.5703125" style="13" customWidth="1"/>
    <col min="13826" max="13826" width="50" style="13" customWidth="1"/>
    <col min="13827" max="13827" width="9.7109375" style="13" customWidth="1"/>
    <col min="13828" max="13828" width="10" style="13" customWidth="1"/>
    <col min="13829" max="13829" width="11.7109375" style="13" customWidth="1"/>
    <col min="13830" max="13831" width="11.85546875" style="13" customWidth="1"/>
    <col min="13832" max="13832" width="15.140625" style="13" customWidth="1"/>
    <col min="13833" max="13833" width="9.140625" style="13"/>
    <col min="13834" max="13834" width="10.85546875" style="13" bestFit="1" customWidth="1"/>
    <col min="13835" max="14080" width="9.140625" style="13"/>
    <col min="14081" max="14081" width="3.5703125" style="13" customWidth="1"/>
    <col min="14082" max="14082" width="50" style="13" customWidth="1"/>
    <col min="14083" max="14083" width="9.7109375" style="13" customWidth="1"/>
    <col min="14084" max="14084" width="10" style="13" customWidth="1"/>
    <col min="14085" max="14085" width="11.7109375" style="13" customWidth="1"/>
    <col min="14086" max="14087" width="11.85546875" style="13" customWidth="1"/>
    <col min="14088" max="14088" width="15.140625" style="13" customWidth="1"/>
    <col min="14089" max="14089" width="9.140625" style="13"/>
    <col min="14090" max="14090" width="10.85546875" style="13" bestFit="1" customWidth="1"/>
    <col min="14091" max="14336" width="9.140625" style="13"/>
    <col min="14337" max="14337" width="3.5703125" style="13" customWidth="1"/>
    <col min="14338" max="14338" width="50" style="13" customWidth="1"/>
    <col min="14339" max="14339" width="9.7109375" style="13" customWidth="1"/>
    <col min="14340" max="14340" width="10" style="13" customWidth="1"/>
    <col min="14341" max="14341" width="11.7109375" style="13" customWidth="1"/>
    <col min="14342" max="14343" width="11.85546875" style="13" customWidth="1"/>
    <col min="14344" max="14344" width="15.140625" style="13" customWidth="1"/>
    <col min="14345" max="14345" width="9.140625" style="13"/>
    <col min="14346" max="14346" width="10.85546875" style="13" bestFit="1" customWidth="1"/>
    <col min="14347" max="14592" width="9.140625" style="13"/>
    <col min="14593" max="14593" width="3.5703125" style="13" customWidth="1"/>
    <col min="14594" max="14594" width="50" style="13" customWidth="1"/>
    <col min="14595" max="14595" width="9.7109375" style="13" customWidth="1"/>
    <col min="14596" max="14596" width="10" style="13" customWidth="1"/>
    <col min="14597" max="14597" width="11.7109375" style="13" customWidth="1"/>
    <col min="14598" max="14599" width="11.85546875" style="13" customWidth="1"/>
    <col min="14600" max="14600" width="15.140625" style="13" customWidth="1"/>
    <col min="14601" max="14601" width="9.140625" style="13"/>
    <col min="14602" max="14602" width="10.85546875" style="13" bestFit="1" customWidth="1"/>
    <col min="14603" max="14848" width="9.140625" style="13"/>
    <col min="14849" max="14849" width="3.5703125" style="13" customWidth="1"/>
    <col min="14850" max="14850" width="50" style="13" customWidth="1"/>
    <col min="14851" max="14851" width="9.7109375" style="13" customWidth="1"/>
    <col min="14852" max="14852" width="10" style="13" customWidth="1"/>
    <col min="14853" max="14853" width="11.7109375" style="13" customWidth="1"/>
    <col min="14854" max="14855" width="11.85546875" style="13" customWidth="1"/>
    <col min="14856" max="14856" width="15.140625" style="13" customWidth="1"/>
    <col min="14857" max="14857" width="9.140625" style="13"/>
    <col min="14858" max="14858" width="10.85546875" style="13" bestFit="1" customWidth="1"/>
    <col min="14859" max="15104" width="9.140625" style="13"/>
    <col min="15105" max="15105" width="3.5703125" style="13" customWidth="1"/>
    <col min="15106" max="15106" width="50" style="13" customWidth="1"/>
    <col min="15107" max="15107" width="9.7109375" style="13" customWidth="1"/>
    <col min="15108" max="15108" width="10" style="13" customWidth="1"/>
    <col min="15109" max="15109" width="11.7109375" style="13" customWidth="1"/>
    <col min="15110" max="15111" width="11.85546875" style="13" customWidth="1"/>
    <col min="15112" max="15112" width="15.140625" style="13" customWidth="1"/>
    <col min="15113" max="15113" width="9.140625" style="13"/>
    <col min="15114" max="15114" width="10.85546875" style="13" bestFit="1" customWidth="1"/>
    <col min="15115" max="15360" width="9.140625" style="13"/>
    <col min="15361" max="15361" width="3.5703125" style="13" customWidth="1"/>
    <col min="15362" max="15362" width="50" style="13" customWidth="1"/>
    <col min="15363" max="15363" width="9.7109375" style="13" customWidth="1"/>
    <col min="15364" max="15364" width="10" style="13" customWidth="1"/>
    <col min="15365" max="15365" width="11.7109375" style="13" customWidth="1"/>
    <col min="15366" max="15367" width="11.85546875" style="13" customWidth="1"/>
    <col min="15368" max="15368" width="15.140625" style="13" customWidth="1"/>
    <col min="15369" max="15369" width="9.140625" style="13"/>
    <col min="15370" max="15370" width="10.85546875" style="13" bestFit="1" customWidth="1"/>
    <col min="15371" max="15616" width="9.140625" style="13"/>
    <col min="15617" max="15617" width="3.5703125" style="13" customWidth="1"/>
    <col min="15618" max="15618" width="50" style="13" customWidth="1"/>
    <col min="15619" max="15619" width="9.7109375" style="13" customWidth="1"/>
    <col min="15620" max="15620" width="10" style="13" customWidth="1"/>
    <col min="15621" max="15621" width="11.7109375" style="13" customWidth="1"/>
    <col min="15622" max="15623" width="11.85546875" style="13" customWidth="1"/>
    <col min="15624" max="15624" width="15.140625" style="13" customWidth="1"/>
    <col min="15625" max="15625" width="9.140625" style="13"/>
    <col min="15626" max="15626" width="10.85546875" style="13" bestFit="1" customWidth="1"/>
    <col min="15627" max="15872" width="9.140625" style="13"/>
    <col min="15873" max="15873" width="3.5703125" style="13" customWidth="1"/>
    <col min="15874" max="15874" width="50" style="13" customWidth="1"/>
    <col min="15875" max="15875" width="9.7109375" style="13" customWidth="1"/>
    <col min="15876" max="15876" width="10" style="13" customWidth="1"/>
    <col min="15877" max="15877" width="11.7109375" style="13" customWidth="1"/>
    <col min="15878" max="15879" width="11.85546875" style="13" customWidth="1"/>
    <col min="15880" max="15880" width="15.140625" style="13" customWidth="1"/>
    <col min="15881" max="15881" width="9.140625" style="13"/>
    <col min="15882" max="15882" width="10.85546875" style="13" bestFit="1" customWidth="1"/>
    <col min="15883" max="16128" width="9.140625" style="13"/>
    <col min="16129" max="16129" width="3.5703125" style="13" customWidth="1"/>
    <col min="16130" max="16130" width="50" style="13" customWidth="1"/>
    <col min="16131" max="16131" width="9.7109375" style="13" customWidth="1"/>
    <col min="16132" max="16132" width="10" style="13" customWidth="1"/>
    <col min="16133" max="16133" width="11.7109375" style="13" customWidth="1"/>
    <col min="16134" max="16135" width="11.85546875" style="13" customWidth="1"/>
    <col min="16136" max="16136" width="15.140625" style="13" customWidth="1"/>
    <col min="16137" max="16137" width="9.140625" style="13"/>
    <col min="16138" max="16138" width="10.85546875" style="13" bestFit="1" customWidth="1"/>
    <col min="16139" max="16384" width="9.140625" style="13"/>
  </cols>
  <sheetData>
    <row r="1" spans="1:19" ht="15" customHeight="1">
      <c r="A1" s="552" t="s">
        <v>595</v>
      </c>
      <c r="B1" s="552"/>
      <c r="C1" s="552"/>
      <c r="D1" s="552"/>
      <c r="E1" s="552"/>
      <c r="F1" s="552"/>
      <c r="G1" s="552"/>
      <c r="H1" s="552"/>
    </row>
    <row r="2" spans="1:19">
      <c r="A2" s="414"/>
      <c r="B2" s="10"/>
      <c r="C2" s="10"/>
      <c r="D2" s="413"/>
      <c r="E2" s="413"/>
      <c r="F2" s="10"/>
      <c r="G2" s="10"/>
      <c r="H2" s="11"/>
    </row>
    <row r="3" spans="1:19" ht="12.75" customHeight="1">
      <c r="A3" s="554" t="s">
        <v>107</v>
      </c>
      <c r="B3" s="554"/>
      <c r="C3" s="554"/>
      <c r="D3" s="554"/>
      <c r="E3" s="554"/>
      <c r="F3" s="554"/>
      <c r="G3" s="554"/>
      <c r="H3" s="554"/>
    </row>
    <row r="4" spans="1:19" ht="12.75" customHeight="1">
      <c r="A4" s="554" t="s">
        <v>596</v>
      </c>
      <c r="B4" s="554"/>
      <c r="C4" s="554"/>
      <c r="D4" s="554"/>
      <c r="E4" s="554"/>
      <c r="F4" s="554"/>
      <c r="G4" s="554"/>
      <c r="H4" s="554"/>
    </row>
    <row r="5" spans="1:19" ht="45.75" customHeight="1">
      <c r="A5" s="557" t="s">
        <v>600</v>
      </c>
      <c r="B5" s="555"/>
      <c r="C5" s="555"/>
      <c r="D5" s="555"/>
      <c r="E5" s="555"/>
      <c r="F5" s="555"/>
      <c r="G5" s="555"/>
      <c r="H5" s="555"/>
    </row>
    <row r="6" spans="1:19">
      <c r="A6" s="414"/>
      <c r="B6" s="10"/>
      <c r="C6" s="10"/>
      <c r="D6" s="10"/>
      <c r="E6" s="10"/>
      <c r="F6" s="10"/>
      <c r="G6" s="10"/>
      <c r="H6" s="11"/>
      <c r="J6" s="13"/>
      <c r="K6" s="13"/>
    </row>
    <row r="7" spans="1:19" s="358" customFormat="1" ht="12" customHeight="1">
      <c r="A7" s="415"/>
      <c r="B7" s="416"/>
      <c r="C7" s="416"/>
      <c r="D7" s="413" t="s">
        <v>229</v>
      </c>
      <c r="E7" s="417"/>
      <c r="F7" s="418"/>
      <c r="G7" s="418"/>
      <c r="H7" s="419"/>
      <c r="I7" s="320"/>
      <c r="J7" s="357"/>
      <c r="K7" s="357"/>
    </row>
    <row r="8" spans="1:19">
      <c r="A8" s="414"/>
      <c r="B8" s="10"/>
      <c r="C8" s="10"/>
      <c r="D8" s="413"/>
      <c r="E8" s="413"/>
      <c r="F8" s="69"/>
      <c r="G8" s="69"/>
      <c r="H8" s="66"/>
    </row>
    <row r="9" spans="1:19" ht="44.25" customHeight="1">
      <c r="A9" s="20" t="s">
        <v>111</v>
      </c>
      <c r="B9" s="19" t="s">
        <v>112</v>
      </c>
      <c r="C9" s="20" t="s">
        <v>113</v>
      </c>
      <c r="D9" s="20" t="s">
        <v>114</v>
      </c>
      <c r="E9" s="20" t="s">
        <v>115</v>
      </c>
      <c r="F9" s="20" t="s">
        <v>137</v>
      </c>
      <c r="G9" s="20" t="s">
        <v>138</v>
      </c>
      <c r="H9" s="21" t="s">
        <v>118</v>
      </c>
    </row>
    <row r="10" spans="1:19" ht="14.25" customHeight="1">
      <c r="A10" s="20">
        <v>1</v>
      </c>
      <c r="B10" s="20">
        <v>2</v>
      </c>
      <c r="C10" s="19">
        <v>3</v>
      </c>
      <c r="D10" s="19">
        <v>4</v>
      </c>
      <c r="E10" s="19">
        <v>5</v>
      </c>
      <c r="F10" s="19">
        <v>6</v>
      </c>
      <c r="G10" s="19">
        <v>7</v>
      </c>
      <c r="H10" s="44">
        <v>8</v>
      </c>
      <c r="I10" s="322"/>
      <c r="J10" s="67"/>
      <c r="K10" s="67"/>
    </row>
    <row r="11" spans="1:19" ht="12.75" customHeight="1">
      <c r="A11" s="20">
        <v>1</v>
      </c>
      <c r="B11" s="420" t="s">
        <v>597</v>
      </c>
      <c r="C11" s="51" t="s">
        <v>62</v>
      </c>
      <c r="D11" s="19">
        <v>225010</v>
      </c>
      <c r="E11" s="19" t="s">
        <v>140</v>
      </c>
      <c r="F11" s="44">
        <v>1</v>
      </c>
      <c r="G11" s="72">
        <f>H11/F11</f>
        <v>377100</v>
      </c>
      <c r="H11" s="268">
        <v>377100</v>
      </c>
      <c r="I11" s="322"/>
      <c r="J11" s="67"/>
      <c r="K11" s="67"/>
    </row>
    <row r="12" spans="1:19" ht="14.25" customHeight="1">
      <c r="A12" s="84"/>
      <c r="B12" s="140" t="s">
        <v>122</v>
      </c>
      <c r="C12" s="140"/>
      <c r="D12" s="84"/>
      <c r="E12" s="61"/>
      <c r="F12" s="61"/>
      <c r="G12" s="61"/>
      <c r="H12" s="38">
        <f>SUM(H11:H11)</f>
        <v>377100</v>
      </c>
      <c r="I12" s="421"/>
      <c r="J12" s="67"/>
      <c r="K12" s="67"/>
    </row>
    <row r="13" spans="1:19" s="68" customFormat="1">
      <c r="A13" s="414"/>
      <c r="B13" s="155"/>
      <c r="C13" s="155"/>
      <c r="D13" s="93"/>
      <c r="E13" s="414"/>
      <c r="F13" s="94"/>
      <c r="G13" s="94"/>
      <c r="H13" s="156"/>
      <c r="I13" s="323"/>
      <c r="J13" s="209"/>
      <c r="K13" s="210"/>
      <c r="L13" s="210"/>
      <c r="M13" s="210"/>
      <c r="N13" s="210"/>
      <c r="O13" s="210"/>
      <c r="P13" s="210"/>
      <c r="Q13" s="210"/>
      <c r="R13" s="210"/>
      <c r="S13" s="210"/>
    </row>
    <row r="14" spans="1:19">
      <c r="A14" s="414"/>
      <c r="I14" s="361"/>
      <c r="J14" s="13"/>
      <c r="K14" s="13"/>
    </row>
    <row r="15" spans="1:19">
      <c r="A15" s="134" t="s">
        <v>227</v>
      </c>
      <c r="B15" s="103"/>
      <c r="C15" s="103"/>
      <c r="D15" s="103"/>
      <c r="E15" s="103"/>
      <c r="F15" s="135"/>
      <c r="G15" s="135"/>
      <c r="H15" s="136">
        <f>H11</f>
        <v>377100</v>
      </c>
      <c r="I15" s="360"/>
      <c r="J15" s="13"/>
      <c r="K15" s="13"/>
    </row>
    <row r="19" spans="1:8">
      <c r="A19" s="13" t="s">
        <v>519</v>
      </c>
      <c r="H19" s="138" t="s">
        <v>3</v>
      </c>
    </row>
  </sheetData>
  <mergeCells count="4">
    <mergeCell ref="A1:H1"/>
    <mergeCell ref="A3:H3"/>
    <mergeCell ref="A4:H4"/>
    <mergeCell ref="A5:H5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18</vt:i4>
      </vt:variant>
    </vt:vector>
  </HeadingPairs>
  <TitlesOfParts>
    <vt:vector size="41" baseType="lpstr">
      <vt:lpstr>24 от 22.06.23</vt:lpstr>
      <vt:lpstr>Лист2 (2)</vt:lpstr>
      <vt:lpstr>Лист3</vt:lpstr>
      <vt:lpstr>75880 пед</vt:lpstr>
      <vt:lpstr>0701 74080</vt:lpstr>
      <vt:lpstr>74090</vt:lpstr>
      <vt:lpstr>0703 75640</vt:lpstr>
      <vt:lpstr>75640</vt:lpstr>
      <vt:lpstr>77450</vt:lpstr>
      <vt:lpstr>0702 платные</vt:lpstr>
      <vt:lpstr>0709 платные</vt:lpstr>
      <vt:lpstr>44070</vt:lpstr>
      <vt:lpstr>0709 76490</vt:lpstr>
      <vt:lpstr>0701 платные</vt:lpstr>
      <vt:lpstr>0701 8530</vt:lpstr>
      <vt:lpstr>0702 8530</vt:lpstr>
      <vt:lpstr>75660</vt:lpstr>
      <vt:lpstr>53030</vt:lpstr>
      <vt:lpstr>0701 610</vt:lpstr>
      <vt:lpstr>L3040</vt:lpstr>
      <vt:lpstr>0709 19910</vt:lpstr>
      <vt:lpstr>75540</vt:lpstr>
      <vt:lpstr>Лист1</vt:lpstr>
      <vt:lpstr>'0701 610'!Область_печати</vt:lpstr>
      <vt:lpstr>'0701 74080'!Область_печати</vt:lpstr>
      <vt:lpstr>'0701 8530'!Область_печати</vt:lpstr>
      <vt:lpstr>'0701 платные'!Область_печати</vt:lpstr>
      <vt:lpstr>'0702 8530'!Область_печати</vt:lpstr>
      <vt:lpstr>'0702 платные'!Область_печати</vt:lpstr>
      <vt:lpstr>'0709 76490'!Область_печати</vt:lpstr>
      <vt:lpstr>'0709 платные'!Область_печати</vt:lpstr>
      <vt:lpstr>'24 от 22.06.23'!Область_печати</vt:lpstr>
      <vt:lpstr>'44070'!Область_печати</vt:lpstr>
      <vt:lpstr>'74090'!Область_печати</vt:lpstr>
      <vt:lpstr>'75540'!Область_печати</vt:lpstr>
      <vt:lpstr>'75640'!Область_печати</vt:lpstr>
      <vt:lpstr>'75660'!Область_печати</vt:lpstr>
      <vt:lpstr>'75880 пед'!Область_печати</vt:lpstr>
      <vt:lpstr>'77450'!Область_печати</vt:lpstr>
      <vt:lpstr>'L3040'!Область_печати</vt:lpstr>
      <vt:lpstr>'Лист2 (2)'!Область_печати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2023-06-29T03:04:26Z</dcterms:modified>
</cp:coreProperties>
</file>